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511"/>
  </bookViews>
  <sheets>
    <sheet name="1" sheetId="3" r:id="rId1"/>
    <sheet name="1.1 " sheetId="80" r:id="rId2"/>
    <sheet name="1.2" sheetId="81" r:id="rId3"/>
    <sheet name="1.3" sheetId="87" r:id="rId4"/>
    <sheet name="1.4" sheetId="88" r:id="rId5"/>
    <sheet name="1.5" sheetId="8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'1.4'!$B:$B,'1.4'!$2:$6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'1'!$B$1:$L$33</definedName>
    <definedName name="_xlnm.Print_Area" localSheetId="1">'1.1 '!$A$2:$AV$41</definedName>
    <definedName name="_xlnm.Print_Area" localSheetId="2">'1.2'!$A$2:$AV$40</definedName>
    <definedName name="_xlnm.Print_Area" localSheetId="3">'1.3'!$A$2:$L$46</definedName>
    <definedName name="_xlnm.Print_Area" localSheetId="4">'1.4'!$A$2:$AY$52</definedName>
    <definedName name="_xlnm.Print_Area" localSheetId="5">'1.5'!$A$2:$AY$53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5" i="3" l="1"/>
  <c r="AY45" i="89" l="1"/>
  <c r="AV9" i="81" l="1"/>
  <c r="AV10" i="81"/>
  <c r="AV11" i="81"/>
  <c r="AV12" i="81"/>
  <c r="AV13" i="81"/>
  <c r="AV14" i="81"/>
  <c r="AV8" i="81"/>
  <c r="AV7" i="81"/>
  <c r="AI35" i="81"/>
  <c r="AJ35" i="81"/>
  <c r="AK35" i="81"/>
  <c r="AL35" i="81"/>
  <c r="AM35" i="81"/>
  <c r="AI34" i="81"/>
  <c r="AJ34" i="81"/>
  <c r="AK34" i="81"/>
  <c r="AL34" i="81"/>
  <c r="AM34" i="81"/>
  <c r="AI33" i="81"/>
  <c r="AJ33" i="81"/>
  <c r="AK33" i="81"/>
  <c r="AL33" i="81"/>
  <c r="AM33" i="81"/>
  <c r="AI32" i="81"/>
  <c r="AJ32" i="81"/>
  <c r="AK32" i="81"/>
  <c r="AL32" i="81"/>
  <c r="AM32" i="81"/>
  <c r="AI31" i="81"/>
  <c r="AJ31" i="81"/>
  <c r="AK31" i="81"/>
  <c r="AL31" i="81"/>
  <c r="AM31" i="81"/>
  <c r="AI30" i="81"/>
  <c r="AJ30" i="81"/>
  <c r="AK30" i="81"/>
  <c r="AL30" i="81"/>
  <c r="AM30" i="81"/>
  <c r="AI29" i="81"/>
  <c r="AJ29" i="81"/>
  <c r="AK29" i="81"/>
  <c r="AL29" i="81"/>
  <c r="AM29" i="81"/>
  <c r="AI28" i="81"/>
  <c r="AJ28" i="81"/>
  <c r="AK28" i="81"/>
  <c r="AL28" i="81"/>
  <c r="AM28" i="81"/>
  <c r="AI24" i="81"/>
  <c r="AJ24" i="81"/>
  <c r="AK24" i="81"/>
  <c r="AL24" i="81"/>
  <c r="AM24" i="81"/>
  <c r="AI23" i="81"/>
  <c r="AJ23" i="81"/>
  <c r="AK23" i="81"/>
  <c r="AL23" i="81"/>
  <c r="AM23" i="81"/>
  <c r="AI22" i="81"/>
  <c r="AJ22" i="81"/>
  <c r="AK22" i="81"/>
  <c r="AL22" i="81"/>
  <c r="AM22" i="81"/>
  <c r="AI21" i="81"/>
  <c r="AJ21" i="81"/>
  <c r="AK21" i="81"/>
  <c r="AL21" i="81"/>
  <c r="AM21" i="81"/>
  <c r="AI20" i="81"/>
  <c r="AJ20" i="81"/>
  <c r="AK20" i="81"/>
  <c r="AL20" i="81"/>
  <c r="AM20" i="81"/>
  <c r="AI19" i="81"/>
  <c r="AJ19" i="81"/>
  <c r="AK19" i="81"/>
  <c r="AL19" i="81"/>
  <c r="AM19" i="81"/>
  <c r="AI18" i="81"/>
  <c r="AJ18" i="81"/>
  <c r="AK18" i="81"/>
  <c r="AL18" i="81"/>
  <c r="AM18" i="81"/>
  <c r="AJ15" i="81"/>
  <c r="AJ25" i="81" s="1"/>
  <c r="AK15" i="81"/>
  <c r="AK25" i="81" s="1"/>
  <c r="AL15" i="81"/>
  <c r="AL25" i="81" s="1"/>
  <c r="AM15" i="81"/>
  <c r="AM25" i="81" s="1"/>
  <c r="AV9" i="80"/>
  <c r="AV10" i="80"/>
  <c r="AV11" i="80"/>
  <c r="AV12" i="80"/>
  <c r="AV13" i="80"/>
  <c r="AV14" i="80"/>
  <c r="AV8" i="80"/>
  <c r="AV7" i="80"/>
  <c r="AI36" i="80"/>
  <c r="AJ36" i="80"/>
  <c r="AK36" i="80"/>
  <c r="AL36" i="80"/>
  <c r="AM36" i="80"/>
  <c r="AI35" i="80"/>
  <c r="AJ35" i="80"/>
  <c r="AK35" i="80"/>
  <c r="AL35" i="80"/>
  <c r="AM35" i="80"/>
  <c r="AI34" i="80"/>
  <c r="AJ34" i="80"/>
  <c r="AK34" i="80"/>
  <c r="AL34" i="80"/>
  <c r="AM34" i="80"/>
  <c r="AI33" i="80"/>
  <c r="AJ33" i="80"/>
  <c r="AK33" i="80"/>
  <c r="AL33" i="80"/>
  <c r="AM33" i="80"/>
  <c r="AI32" i="80"/>
  <c r="AJ32" i="80"/>
  <c r="AK32" i="80"/>
  <c r="AL32" i="80"/>
  <c r="AM32" i="80"/>
  <c r="AI31" i="80"/>
  <c r="AJ31" i="80"/>
  <c r="AK31" i="80"/>
  <c r="AL31" i="80"/>
  <c r="AM31" i="80"/>
  <c r="AI30" i="80"/>
  <c r="AJ30" i="80"/>
  <c r="AK30" i="80"/>
  <c r="AL30" i="80"/>
  <c r="AM30" i="80"/>
  <c r="AI29" i="80"/>
  <c r="AJ29" i="80"/>
  <c r="AK29" i="80"/>
  <c r="AL29" i="80"/>
  <c r="AM29" i="80"/>
  <c r="AI25" i="80"/>
  <c r="AJ25" i="80"/>
  <c r="AK25" i="80"/>
  <c r="AL25" i="80"/>
  <c r="AM25" i="80"/>
  <c r="AI24" i="80"/>
  <c r="AJ24" i="80"/>
  <c r="AK24" i="80"/>
  <c r="AL24" i="80"/>
  <c r="AM24" i="80"/>
  <c r="AI23" i="80"/>
  <c r="AJ23" i="80"/>
  <c r="AK23" i="80"/>
  <c r="AL23" i="80"/>
  <c r="AM23" i="80"/>
  <c r="AI22" i="80"/>
  <c r="AJ22" i="80"/>
  <c r="AK22" i="80"/>
  <c r="AL22" i="80"/>
  <c r="AM22" i="80"/>
  <c r="AI21" i="80"/>
  <c r="AJ21" i="80"/>
  <c r="AK21" i="80"/>
  <c r="AL21" i="80"/>
  <c r="AM21" i="80"/>
  <c r="AI20" i="80"/>
  <c r="AJ20" i="80"/>
  <c r="AK20" i="80"/>
  <c r="AL20" i="80"/>
  <c r="AM20" i="80"/>
  <c r="AI19" i="80"/>
  <c r="AJ19" i="80"/>
  <c r="AK19" i="80"/>
  <c r="AL19" i="80"/>
  <c r="AM19" i="80"/>
  <c r="AJ15" i="80"/>
  <c r="AJ26" i="80" s="1"/>
  <c r="AK15" i="80"/>
  <c r="AK26" i="80" s="1"/>
  <c r="AL15" i="80"/>
  <c r="AL26" i="80" s="1"/>
  <c r="AM15" i="80"/>
  <c r="AM26" i="80" s="1"/>
  <c r="AV24" i="81" l="1"/>
  <c r="AV20" i="81"/>
  <c r="AV19" i="81"/>
  <c r="AV23" i="81"/>
  <c r="AV22" i="81"/>
  <c r="AV21" i="81"/>
  <c r="AV18" i="81"/>
  <c r="AV15" i="81"/>
  <c r="AK17" i="81"/>
  <c r="AJ17" i="81"/>
  <c r="AM17" i="81"/>
  <c r="AL17" i="81"/>
  <c r="AV25" i="80"/>
  <c r="AV24" i="80"/>
  <c r="AV23" i="80"/>
  <c r="AV22" i="80"/>
  <c r="AV21" i="80"/>
  <c r="AV20" i="80"/>
  <c r="AV19" i="80"/>
  <c r="AV15" i="80"/>
  <c r="AK18" i="80"/>
  <c r="AL18" i="80"/>
  <c r="AM18" i="80"/>
  <c r="AJ18" i="80"/>
  <c r="B10" i="3"/>
  <c r="AV25" i="81" l="1"/>
  <c r="AV26" i="80"/>
  <c r="AY7" i="88"/>
  <c r="AV17" i="81" l="1"/>
  <c r="AV18" i="80"/>
  <c r="A2" i="87"/>
  <c r="B42" i="89" l="1"/>
  <c r="B37" i="89"/>
  <c r="B32" i="89"/>
  <c r="AY42" i="89" l="1"/>
  <c r="AX42" i="89"/>
  <c r="AW42" i="89"/>
  <c r="AV42" i="89"/>
  <c r="AU42" i="89"/>
  <c r="AT42" i="89"/>
  <c r="AS42" i="89"/>
  <c r="AR42" i="89"/>
  <c r="AQ42" i="89"/>
  <c r="AY37" i="89"/>
  <c r="AX37" i="89"/>
  <c r="AW37" i="89"/>
  <c r="AV37" i="89"/>
  <c r="AU37" i="89"/>
  <c r="AT37" i="89"/>
  <c r="AS37" i="89"/>
  <c r="AR37" i="89"/>
  <c r="AQ37" i="89"/>
  <c r="AY32" i="89"/>
  <c r="AX32" i="89"/>
  <c r="AW32" i="89"/>
  <c r="AV32" i="89"/>
  <c r="AU32" i="89"/>
  <c r="AT32" i="89"/>
  <c r="AS32" i="89"/>
  <c r="AR32" i="89"/>
  <c r="AQ32" i="89"/>
  <c r="AY17" i="88"/>
  <c r="AY41" i="88" l="1"/>
  <c r="AY42" i="88"/>
  <c r="AX41" i="88"/>
  <c r="AX42" i="88"/>
  <c r="AW41" i="88"/>
  <c r="AW42" i="88"/>
  <c r="AV41" i="88"/>
  <c r="AV42" i="88"/>
  <c r="AU41" i="88"/>
  <c r="AU42" i="88"/>
  <c r="AT41" i="88"/>
  <c r="AT42" i="88"/>
  <c r="AS41" i="88"/>
  <c r="AS42" i="88"/>
  <c r="AR41" i="88"/>
  <c r="AR42" i="88"/>
  <c r="AQ41" i="88"/>
  <c r="AQ42" i="88"/>
  <c r="AY38" i="88"/>
  <c r="AX38" i="88"/>
  <c r="AW38" i="88"/>
  <c r="AV38" i="88"/>
  <c r="AU38" i="88"/>
  <c r="AT38" i="88"/>
  <c r="AS38" i="88"/>
  <c r="AR38" i="88"/>
  <c r="AQ38" i="88"/>
  <c r="AW36" i="88"/>
  <c r="AV36" i="88"/>
  <c r="AU36" i="88"/>
  <c r="AT36" i="88"/>
  <c r="AS36" i="88"/>
  <c r="AR36" i="88"/>
  <c r="AQ36" i="88"/>
  <c r="AY36" i="88"/>
  <c r="AX36" i="88"/>
  <c r="B38" i="88"/>
  <c r="B42" i="88"/>
  <c r="B41" i="88"/>
  <c r="B36" i="88"/>
  <c r="K29" i="87"/>
  <c r="K39" i="87"/>
  <c r="K36" i="87"/>
  <c r="G39" i="87"/>
  <c r="G36" i="87"/>
  <c r="B41" i="87"/>
  <c r="B39" i="87"/>
  <c r="B36" i="87"/>
  <c r="AY9" i="89" l="1"/>
  <c r="AY10" i="89"/>
  <c r="AY11" i="89"/>
  <c r="AY12" i="89"/>
  <c r="AY13" i="89"/>
  <c r="AY14" i="89"/>
  <c r="AY28" i="89"/>
  <c r="AY16" i="89"/>
  <c r="AY17" i="89"/>
  <c r="AY15" i="89"/>
  <c r="AY19" i="89"/>
  <c r="AY22" i="89"/>
  <c r="AY25" i="89"/>
  <c r="AY20" i="89"/>
  <c r="AY21" i="89"/>
  <c r="AY18" i="89"/>
  <c r="AY23" i="89"/>
  <c r="AY24" i="89"/>
  <c r="AY27" i="89"/>
  <c r="AY31" i="89"/>
  <c r="AY26" i="89"/>
  <c r="AY29" i="89"/>
  <c r="AY33" i="89"/>
  <c r="AY34" i="89"/>
  <c r="AY30" i="89"/>
  <c r="AY38" i="89"/>
  <c r="AY43" i="89"/>
  <c r="AY35" i="89"/>
  <c r="AY40" i="89"/>
  <c r="AY39" i="89"/>
  <c r="AY41" i="89"/>
  <c r="AY36" i="89"/>
  <c r="AY44" i="89"/>
  <c r="AY8" i="89"/>
  <c r="AY8" i="88"/>
  <c r="AY9" i="88"/>
  <c r="AY10" i="88"/>
  <c r="AY11" i="88"/>
  <c r="AY12" i="88"/>
  <c r="AY15" i="88"/>
  <c r="AY13" i="88"/>
  <c r="AY14" i="88"/>
  <c r="AY21" i="88"/>
  <c r="AY19" i="88"/>
  <c r="AY18" i="88"/>
  <c r="AY20" i="88"/>
  <c r="AY23" i="88"/>
  <c r="AY25" i="88"/>
  <c r="AY22" i="88"/>
  <c r="AY16" i="88"/>
  <c r="AY24" i="88"/>
  <c r="AY28" i="88"/>
  <c r="AY30" i="88"/>
  <c r="AY31" i="88"/>
  <c r="AY26" i="88"/>
  <c r="AY27" i="88"/>
  <c r="AY32" i="88"/>
  <c r="AY29" i="88"/>
  <c r="AY35" i="88"/>
  <c r="AY33" i="88"/>
  <c r="AY37" i="88"/>
  <c r="AY40" i="88"/>
  <c r="AY34" i="88"/>
  <c r="AY39" i="88"/>
  <c r="AY43" i="88"/>
  <c r="A4" i="89"/>
  <c r="A4" i="88"/>
  <c r="A4" i="87"/>
  <c r="B5" i="3" l="1"/>
  <c r="B4" i="3"/>
  <c r="K41" i="87" l="1"/>
  <c r="G41" i="87"/>
  <c r="A53" i="89" l="1"/>
  <c r="A52" i="89"/>
  <c r="A51" i="89"/>
  <c r="A50" i="89"/>
  <c r="B10" i="89"/>
  <c r="B11" i="89"/>
  <c r="B12" i="89"/>
  <c r="B13" i="89"/>
  <c r="B14" i="89"/>
  <c r="B28" i="89"/>
  <c r="B16" i="89"/>
  <c r="B17" i="89"/>
  <c r="B15" i="89"/>
  <c r="B19" i="89"/>
  <c r="B22" i="89"/>
  <c r="B25" i="89"/>
  <c r="B20" i="89"/>
  <c r="B21" i="89"/>
  <c r="B18" i="89"/>
  <c r="B23" i="89"/>
  <c r="B24" i="89"/>
  <c r="B27" i="89"/>
  <c r="B31" i="89"/>
  <c r="B26" i="89"/>
  <c r="B29" i="89"/>
  <c r="B33" i="89"/>
  <c r="B34" i="89"/>
  <c r="B30" i="89"/>
  <c r="B38" i="89"/>
  <c r="B43" i="89"/>
  <c r="B35" i="89"/>
  <c r="B40" i="89"/>
  <c r="B39" i="89"/>
  <c r="B41" i="89"/>
  <c r="B36" i="89"/>
  <c r="B44" i="89"/>
  <c r="B45" i="89"/>
  <c r="B9" i="89"/>
  <c r="B6" i="89"/>
  <c r="A6" i="89"/>
  <c r="A3" i="89"/>
  <c r="A2" i="89"/>
  <c r="A1" i="89"/>
  <c r="A52" i="88"/>
  <c r="A51" i="88"/>
  <c r="A50" i="88"/>
  <c r="A49" i="88"/>
  <c r="B43" i="88"/>
  <c r="B9" i="88"/>
  <c r="B10" i="88"/>
  <c r="B11" i="88"/>
  <c r="B12" i="88"/>
  <c r="B15" i="88"/>
  <c r="B13" i="88"/>
  <c r="B14" i="88"/>
  <c r="B21" i="88"/>
  <c r="B17" i="88"/>
  <c r="B19" i="88"/>
  <c r="B18" i="88"/>
  <c r="B20" i="88"/>
  <c r="B23" i="88"/>
  <c r="B25" i="88"/>
  <c r="B22" i="88"/>
  <c r="B16" i="88"/>
  <c r="B24" i="88"/>
  <c r="B28" i="88"/>
  <c r="B30" i="88"/>
  <c r="B31" i="88"/>
  <c r="B26" i="88"/>
  <c r="B27" i="88"/>
  <c r="B32" i="88"/>
  <c r="B29" i="88"/>
  <c r="B35" i="88"/>
  <c r="B33" i="88"/>
  <c r="B37" i="88"/>
  <c r="B40" i="88"/>
  <c r="B34" i="88"/>
  <c r="B39" i="88"/>
  <c r="B8" i="88"/>
  <c r="B5" i="88"/>
  <c r="A5" i="88"/>
  <c r="A3" i="88"/>
  <c r="A2" i="88"/>
  <c r="A1" i="88"/>
  <c r="A45" i="87"/>
  <c r="A44" i="87"/>
  <c r="A43" i="87"/>
  <c r="B9" i="87"/>
  <c r="B11" i="87"/>
  <c r="B14" i="87"/>
  <c r="B19" i="87"/>
  <c r="B15" i="87"/>
  <c r="B12" i="87"/>
  <c r="B17" i="87"/>
  <c r="B13" i="87"/>
  <c r="B18" i="87"/>
  <c r="B35" i="87"/>
  <c r="B25" i="87"/>
  <c r="B16" i="87"/>
  <c r="B22" i="87"/>
  <c r="B20" i="87"/>
  <c r="B21" i="87"/>
  <c r="B23" i="87"/>
  <c r="B26" i="87"/>
  <c r="B29" i="87"/>
  <c r="B28" i="87"/>
  <c r="B24" i="87"/>
  <c r="B38" i="87"/>
  <c r="B31" i="87"/>
  <c r="B27" i="87"/>
  <c r="B34" i="87"/>
  <c r="B32" i="87"/>
  <c r="B33" i="87"/>
  <c r="B30" i="87"/>
  <c r="B40" i="87"/>
  <c r="B37" i="87"/>
  <c r="B10" i="87"/>
  <c r="B8" i="87"/>
  <c r="B7" i="87"/>
  <c r="B6" i="87"/>
  <c r="K5" i="87"/>
  <c r="J5" i="87"/>
  <c r="I5" i="87"/>
  <c r="H5" i="87"/>
  <c r="G5" i="87"/>
  <c r="B5" i="87"/>
  <c r="A5" i="87"/>
  <c r="A3" i="87"/>
  <c r="A1" i="87"/>
  <c r="B6" i="3" l="1"/>
  <c r="B49" i="89" l="1"/>
  <c r="AX45" i="89"/>
  <c r="AW45" i="89"/>
  <c r="AV45" i="89"/>
  <c r="AU45" i="89"/>
  <c r="AT45" i="89"/>
  <c r="AS45" i="89"/>
  <c r="AR45" i="89"/>
  <c r="AQ45" i="89"/>
  <c r="AX44" i="89"/>
  <c r="AW44" i="89"/>
  <c r="AV44" i="89"/>
  <c r="AU44" i="89"/>
  <c r="AT44" i="89"/>
  <c r="AS44" i="89"/>
  <c r="AR44" i="89"/>
  <c r="AQ44" i="89"/>
  <c r="AX36" i="89"/>
  <c r="AW36" i="89"/>
  <c r="AV36" i="89"/>
  <c r="AU36" i="89"/>
  <c r="AT36" i="89"/>
  <c r="AS36" i="89"/>
  <c r="AR36" i="89"/>
  <c r="AQ36" i="89"/>
  <c r="AX41" i="89"/>
  <c r="AW41" i="89"/>
  <c r="AV41" i="89"/>
  <c r="AU41" i="89"/>
  <c r="AT41" i="89"/>
  <c r="AS41" i="89"/>
  <c r="AR41" i="89"/>
  <c r="AQ41" i="89"/>
  <c r="AX39" i="89"/>
  <c r="AW39" i="89"/>
  <c r="AV39" i="89"/>
  <c r="AU39" i="89"/>
  <c r="AT39" i="89"/>
  <c r="AS39" i="89"/>
  <c r="AR39" i="89"/>
  <c r="AQ39" i="89"/>
  <c r="AX40" i="89"/>
  <c r="AW40" i="89"/>
  <c r="AV40" i="89"/>
  <c r="AU40" i="89"/>
  <c r="AT40" i="89"/>
  <c r="AS40" i="89"/>
  <c r="AR40" i="89"/>
  <c r="AQ40" i="89"/>
  <c r="AX35" i="89"/>
  <c r="AW35" i="89"/>
  <c r="AV35" i="89"/>
  <c r="AU35" i="89"/>
  <c r="AT35" i="89"/>
  <c r="AS35" i="89"/>
  <c r="AR35" i="89"/>
  <c r="AQ35" i="89"/>
  <c r="AX43" i="89"/>
  <c r="AW43" i="89"/>
  <c r="AV43" i="89"/>
  <c r="AU43" i="89"/>
  <c r="AT43" i="89"/>
  <c r="AS43" i="89"/>
  <c r="AR43" i="89"/>
  <c r="AQ43" i="89"/>
  <c r="AX38" i="89"/>
  <c r="AW38" i="89"/>
  <c r="AV38" i="89"/>
  <c r="AU38" i="89"/>
  <c r="AT38" i="89"/>
  <c r="AS38" i="89"/>
  <c r="AR38" i="89"/>
  <c r="AQ38" i="89"/>
  <c r="AX30" i="89"/>
  <c r="AW30" i="89"/>
  <c r="AV30" i="89"/>
  <c r="AU30" i="89"/>
  <c r="AT30" i="89"/>
  <c r="AS30" i="89"/>
  <c r="AR30" i="89"/>
  <c r="AQ30" i="89"/>
  <c r="AX34" i="89"/>
  <c r="AW34" i="89"/>
  <c r="AV34" i="89"/>
  <c r="AU34" i="89"/>
  <c r="AT34" i="89"/>
  <c r="AS34" i="89"/>
  <c r="AR34" i="89"/>
  <c r="AQ34" i="89"/>
  <c r="AX33" i="89"/>
  <c r="AW33" i="89"/>
  <c r="AV33" i="89"/>
  <c r="AU33" i="89"/>
  <c r="AT33" i="89"/>
  <c r="AS33" i="89"/>
  <c r="AR33" i="89"/>
  <c r="AQ33" i="89"/>
  <c r="AX29" i="89"/>
  <c r="AW29" i="89"/>
  <c r="AV29" i="89"/>
  <c r="AU29" i="89"/>
  <c r="AT29" i="89"/>
  <c r="AS29" i="89"/>
  <c r="AR29" i="89"/>
  <c r="AQ29" i="89"/>
  <c r="AX26" i="89"/>
  <c r="AW26" i="89"/>
  <c r="AV26" i="89"/>
  <c r="AU26" i="89"/>
  <c r="AT26" i="89"/>
  <c r="AS26" i="89"/>
  <c r="AR26" i="89"/>
  <c r="AQ26" i="89"/>
  <c r="AX31" i="89"/>
  <c r="AW31" i="89"/>
  <c r="AV31" i="89"/>
  <c r="AU31" i="89"/>
  <c r="AT31" i="89"/>
  <c r="AS31" i="89"/>
  <c r="AR31" i="89"/>
  <c r="AQ31" i="89"/>
  <c r="AX27" i="89"/>
  <c r="AW27" i="89"/>
  <c r="AV27" i="89"/>
  <c r="AU27" i="89"/>
  <c r="AT27" i="89"/>
  <c r="AS27" i="89"/>
  <c r="AR27" i="89"/>
  <c r="AQ27" i="89"/>
  <c r="AX24" i="89"/>
  <c r="AW24" i="89"/>
  <c r="AV24" i="89"/>
  <c r="AU24" i="89"/>
  <c r="AT24" i="89"/>
  <c r="AS24" i="89"/>
  <c r="AR24" i="89"/>
  <c r="AQ24" i="89"/>
  <c r="AX23" i="89"/>
  <c r="AW23" i="89"/>
  <c r="AV23" i="89"/>
  <c r="AU23" i="89"/>
  <c r="AT23" i="89"/>
  <c r="AS23" i="89"/>
  <c r="AR23" i="89"/>
  <c r="AQ23" i="89"/>
  <c r="AX18" i="89"/>
  <c r="AW18" i="89"/>
  <c r="AV18" i="89"/>
  <c r="AU18" i="89"/>
  <c r="AT18" i="89"/>
  <c r="AS18" i="89"/>
  <c r="AR18" i="89"/>
  <c r="AQ18" i="89"/>
  <c r="AX21" i="89"/>
  <c r="AW21" i="89"/>
  <c r="AV21" i="89"/>
  <c r="AU21" i="89"/>
  <c r="AT21" i="89"/>
  <c r="AS21" i="89"/>
  <c r="AR21" i="89"/>
  <c r="AQ21" i="89"/>
  <c r="AX20" i="89"/>
  <c r="AW20" i="89"/>
  <c r="AV20" i="89"/>
  <c r="AU20" i="89"/>
  <c r="AT20" i="89"/>
  <c r="AS20" i="89"/>
  <c r="AR20" i="89"/>
  <c r="AQ20" i="89"/>
  <c r="AX25" i="89"/>
  <c r="AW25" i="89"/>
  <c r="AV25" i="89"/>
  <c r="AU25" i="89"/>
  <c r="AT25" i="89"/>
  <c r="AS25" i="89"/>
  <c r="AR25" i="89"/>
  <c r="AQ25" i="89"/>
  <c r="AX22" i="89"/>
  <c r="AW22" i="89"/>
  <c r="AV22" i="89"/>
  <c r="AU22" i="89"/>
  <c r="AT22" i="89"/>
  <c r="AS22" i="89"/>
  <c r="AR22" i="89"/>
  <c r="AQ22" i="89"/>
  <c r="AX19" i="89"/>
  <c r="AW19" i="89"/>
  <c r="AV19" i="89"/>
  <c r="AU19" i="89"/>
  <c r="AT19" i="89"/>
  <c r="AS19" i="89"/>
  <c r="AR19" i="89"/>
  <c r="AQ19" i="89"/>
  <c r="AX15" i="89"/>
  <c r="AW15" i="89"/>
  <c r="AV15" i="89"/>
  <c r="AU15" i="89"/>
  <c r="AT15" i="89"/>
  <c r="AS15" i="89"/>
  <c r="AR15" i="89"/>
  <c r="AQ15" i="89"/>
  <c r="AX17" i="89"/>
  <c r="AW17" i="89"/>
  <c r="AV17" i="89"/>
  <c r="AU17" i="89"/>
  <c r="AT17" i="89"/>
  <c r="AS17" i="89"/>
  <c r="AR17" i="89"/>
  <c r="AQ17" i="89"/>
  <c r="AX16" i="89"/>
  <c r="AW16" i="89"/>
  <c r="AV16" i="89"/>
  <c r="AU16" i="89"/>
  <c r="AT16" i="89"/>
  <c r="AS16" i="89"/>
  <c r="AR16" i="89"/>
  <c r="AQ16" i="89"/>
  <c r="AX28" i="89"/>
  <c r="AW28" i="89"/>
  <c r="AV28" i="89"/>
  <c r="AU28" i="89"/>
  <c r="AT28" i="89"/>
  <c r="AS28" i="89"/>
  <c r="AR28" i="89"/>
  <c r="AQ28" i="89"/>
  <c r="AX14" i="89"/>
  <c r="AW14" i="89"/>
  <c r="AV14" i="89"/>
  <c r="AU14" i="89"/>
  <c r="AT14" i="89"/>
  <c r="AS14" i="89"/>
  <c r="AR14" i="89"/>
  <c r="AQ14" i="89"/>
  <c r="AX13" i="89"/>
  <c r="AW13" i="89"/>
  <c r="AV13" i="89"/>
  <c r="AU13" i="89"/>
  <c r="AT13" i="89"/>
  <c r="AS13" i="89"/>
  <c r="AR13" i="89"/>
  <c r="AQ13" i="89"/>
  <c r="AX12" i="89"/>
  <c r="AW12" i="89"/>
  <c r="AV12" i="89"/>
  <c r="AU12" i="89"/>
  <c r="AT12" i="89"/>
  <c r="AS12" i="89"/>
  <c r="AR12" i="89"/>
  <c r="AQ12" i="89"/>
  <c r="AX11" i="89"/>
  <c r="AW11" i="89"/>
  <c r="AV11" i="89"/>
  <c r="AU11" i="89"/>
  <c r="AT11" i="89"/>
  <c r="AS11" i="89"/>
  <c r="AR11" i="89"/>
  <c r="AQ11" i="89"/>
  <c r="AX10" i="89"/>
  <c r="AW10" i="89"/>
  <c r="AV10" i="89"/>
  <c r="AU10" i="89"/>
  <c r="AT10" i="89"/>
  <c r="AS10" i="89"/>
  <c r="AR10" i="89"/>
  <c r="AQ10" i="89"/>
  <c r="JA9" i="89"/>
  <c r="AX9" i="89"/>
  <c r="AW9" i="89"/>
  <c r="AV9" i="89"/>
  <c r="AU9" i="89"/>
  <c r="AT9" i="89"/>
  <c r="AS9" i="89"/>
  <c r="AR9" i="89"/>
  <c r="AQ9" i="89"/>
  <c r="AX8" i="89"/>
  <c r="AW8" i="89"/>
  <c r="AV8" i="89"/>
  <c r="AU8" i="89"/>
  <c r="AT8" i="89"/>
  <c r="AS8" i="89"/>
  <c r="AR8" i="89"/>
  <c r="AQ8" i="89"/>
  <c r="AX43" i="88"/>
  <c r="AW43" i="88"/>
  <c r="AV43" i="88"/>
  <c r="AU43" i="88"/>
  <c r="AT43" i="88"/>
  <c r="AS43" i="88"/>
  <c r="AR43" i="88"/>
  <c r="AQ43" i="88"/>
  <c r="AX39" i="88"/>
  <c r="AW39" i="88"/>
  <c r="AV39" i="88"/>
  <c r="AU39" i="88"/>
  <c r="AT39" i="88"/>
  <c r="AS39" i="88"/>
  <c r="AR39" i="88"/>
  <c r="AQ39" i="88"/>
  <c r="AX34" i="88"/>
  <c r="AW34" i="88"/>
  <c r="AV34" i="88"/>
  <c r="AU34" i="88"/>
  <c r="AT34" i="88"/>
  <c r="AS34" i="88"/>
  <c r="AR34" i="88"/>
  <c r="AQ34" i="88"/>
  <c r="AX40" i="88"/>
  <c r="AW40" i="88"/>
  <c r="AV40" i="88"/>
  <c r="AU40" i="88"/>
  <c r="AT40" i="88"/>
  <c r="AS40" i="88"/>
  <c r="AR40" i="88"/>
  <c r="AQ40" i="88"/>
  <c r="AX37" i="88"/>
  <c r="AW37" i="88"/>
  <c r="AV37" i="88"/>
  <c r="AU37" i="88"/>
  <c r="AT37" i="88"/>
  <c r="AS37" i="88"/>
  <c r="AR37" i="88"/>
  <c r="AQ37" i="88"/>
  <c r="AX33" i="88"/>
  <c r="AW33" i="88"/>
  <c r="AV33" i="88"/>
  <c r="AU33" i="88"/>
  <c r="AT33" i="88"/>
  <c r="AS33" i="88"/>
  <c r="AR33" i="88"/>
  <c r="AQ33" i="88"/>
  <c r="AX35" i="88"/>
  <c r="AW35" i="88"/>
  <c r="AV35" i="88"/>
  <c r="AU35" i="88"/>
  <c r="AT35" i="88"/>
  <c r="AS35" i="88"/>
  <c r="AR35" i="88"/>
  <c r="AQ35" i="88"/>
  <c r="AX29" i="88"/>
  <c r="AW29" i="88"/>
  <c r="AV29" i="88"/>
  <c r="AU29" i="88"/>
  <c r="AT29" i="88"/>
  <c r="AS29" i="88"/>
  <c r="AR29" i="88"/>
  <c r="AQ29" i="88"/>
  <c r="AX32" i="88"/>
  <c r="AW32" i="88"/>
  <c r="AV32" i="88"/>
  <c r="AU32" i="88"/>
  <c r="AT32" i="88"/>
  <c r="AS32" i="88"/>
  <c r="AR32" i="88"/>
  <c r="AQ32" i="88"/>
  <c r="AX27" i="88"/>
  <c r="AW27" i="88"/>
  <c r="AV27" i="88"/>
  <c r="AU27" i="88"/>
  <c r="AT27" i="88"/>
  <c r="AS27" i="88"/>
  <c r="AR27" i="88"/>
  <c r="AQ27" i="88"/>
  <c r="AX26" i="88"/>
  <c r="AW26" i="88"/>
  <c r="AV26" i="88"/>
  <c r="AU26" i="88"/>
  <c r="AT26" i="88"/>
  <c r="AS26" i="88"/>
  <c r="AR26" i="88"/>
  <c r="AQ26" i="88"/>
  <c r="AX31" i="88"/>
  <c r="AW31" i="88"/>
  <c r="AV31" i="88"/>
  <c r="AU31" i="88"/>
  <c r="AT31" i="88"/>
  <c r="AS31" i="88"/>
  <c r="AR31" i="88"/>
  <c r="AQ31" i="88"/>
  <c r="AX30" i="88"/>
  <c r="AW30" i="88"/>
  <c r="AV30" i="88"/>
  <c r="AU30" i="88"/>
  <c r="AT30" i="88"/>
  <c r="AS30" i="88"/>
  <c r="AR30" i="88"/>
  <c r="AQ30" i="88"/>
  <c r="AX28" i="88"/>
  <c r="AW28" i="88"/>
  <c r="AV28" i="88"/>
  <c r="AU28" i="88"/>
  <c r="AT28" i="88"/>
  <c r="AS28" i="88"/>
  <c r="AR28" i="88"/>
  <c r="AQ28" i="88"/>
  <c r="AX24" i="88"/>
  <c r="AW24" i="88"/>
  <c r="AV24" i="88"/>
  <c r="AU24" i="88"/>
  <c r="AT24" i="88"/>
  <c r="AS24" i="88"/>
  <c r="AR24" i="88"/>
  <c r="AQ24" i="88"/>
  <c r="AX16" i="88"/>
  <c r="AW16" i="88"/>
  <c r="AV16" i="88"/>
  <c r="AU16" i="88"/>
  <c r="AT16" i="88"/>
  <c r="AS16" i="88"/>
  <c r="AR16" i="88"/>
  <c r="AQ16" i="88"/>
  <c r="AX22" i="88"/>
  <c r="AW22" i="88"/>
  <c r="AV22" i="88"/>
  <c r="AU22" i="88"/>
  <c r="AT22" i="88"/>
  <c r="AS22" i="88"/>
  <c r="AR22" i="88"/>
  <c r="AQ22" i="88"/>
  <c r="AX25" i="88"/>
  <c r="AW25" i="88"/>
  <c r="AV25" i="88"/>
  <c r="AU25" i="88"/>
  <c r="AT25" i="88"/>
  <c r="AS25" i="88"/>
  <c r="AR25" i="88"/>
  <c r="AQ25" i="88"/>
  <c r="AX23" i="88"/>
  <c r="AW23" i="88"/>
  <c r="AV23" i="88"/>
  <c r="AU23" i="88"/>
  <c r="AT23" i="88"/>
  <c r="AS23" i="88"/>
  <c r="AR23" i="88"/>
  <c r="AQ23" i="88"/>
  <c r="AX20" i="88"/>
  <c r="AW20" i="88"/>
  <c r="AV20" i="88"/>
  <c r="AU20" i="88"/>
  <c r="AT20" i="88"/>
  <c r="AS20" i="88"/>
  <c r="AR20" i="88"/>
  <c r="AQ20" i="88"/>
  <c r="AX18" i="88"/>
  <c r="AW18" i="88"/>
  <c r="AV18" i="88"/>
  <c r="AU18" i="88"/>
  <c r="AT18" i="88"/>
  <c r="AS18" i="88"/>
  <c r="AR18" i="88"/>
  <c r="AQ18" i="88"/>
  <c r="AX19" i="88"/>
  <c r="AW19" i="88"/>
  <c r="AV19" i="88"/>
  <c r="AU19" i="88"/>
  <c r="AT19" i="88"/>
  <c r="AS19" i="88"/>
  <c r="AR19" i="88"/>
  <c r="AQ19" i="88"/>
  <c r="AX17" i="88"/>
  <c r="AW17" i="88"/>
  <c r="AV17" i="88"/>
  <c r="AU17" i="88"/>
  <c r="AT17" i="88"/>
  <c r="AS17" i="88"/>
  <c r="AR17" i="88"/>
  <c r="AQ17" i="88"/>
  <c r="AX21" i="88"/>
  <c r="AW21" i="88"/>
  <c r="AV21" i="88"/>
  <c r="AU21" i="88"/>
  <c r="AT21" i="88"/>
  <c r="AS21" i="88"/>
  <c r="AR21" i="88"/>
  <c r="AQ21" i="88"/>
  <c r="AX14" i="88"/>
  <c r="AW14" i="88"/>
  <c r="AV14" i="88"/>
  <c r="AU14" i="88"/>
  <c r="AT14" i="88"/>
  <c r="AS14" i="88"/>
  <c r="AR14" i="88"/>
  <c r="AQ14" i="88"/>
  <c r="AX13" i="88"/>
  <c r="AW13" i="88"/>
  <c r="AV13" i="88"/>
  <c r="AU13" i="88"/>
  <c r="AT13" i="88"/>
  <c r="AS13" i="88"/>
  <c r="AR13" i="88"/>
  <c r="AQ13" i="88"/>
  <c r="AX15" i="88"/>
  <c r="AW15" i="88"/>
  <c r="AV15" i="88"/>
  <c r="AU15" i="88"/>
  <c r="AT15" i="88"/>
  <c r="AS15" i="88"/>
  <c r="AR15" i="88"/>
  <c r="AQ15" i="88"/>
  <c r="AX12" i="88"/>
  <c r="AW12" i="88"/>
  <c r="AV12" i="88"/>
  <c r="AU12" i="88"/>
  <c r="AT12" i="88"/>
  <c r="AS12" i="88"/>
  <c r="AR12" i="88"/>
  <c r="AQ12" i="88"/>
  <c r="AX11" i="88"/>
  <c r="AW11" i="88"/>
  <c r="AV11" i="88"/>
  <c r="AU11" i="88"/>
  <c r="AT11" i="88"/>
  <c r="AS11" i="88"/>
  <c r="AR11" i="88"/>
  <c r="AQ11" i="88"/>
  <c r="AX10" i="88"/>
  <c r="AW10" i="88"/>
  <c r="AV10" i="88"/>
  <c r="AU10" i="88"/>
  <c r="AT10" i="88"/>
  <c r="AS10" i="88"/>
  <c r="AR10" i="88"/>
  <c r="AQ10" i="88"/>
  <c r="AX9" i="88"/>
  <c r="AW9" i="88"/>
  <c r="AV9" i="88"/>
  <c r="AU9" i="88"/>
  <c r="AT9" i="88"/>
  <c r="AS9" i="88"/>
  <c r="AR9" i="88"/>
  <c r="AQ9" i="88"/>
  <c r="AX8" i="88"/>
  <c r="AW8" i="88"/>
  <c r="AV8" i="88"/>
  <c r="AU8" i="88"/>
  <c r="AT8" i="88"/>
  <c r="AS8" i="88"/>
  <c r="AR8" i="88"/>
  <c r="AQ8" i="88"/>
  <c r="AX7" i="88"/>
  <c r="AW7" i="88"/>
  <c r="AV7" i="88"/>
  <c r="AU7" i="88"/>
  <c r="AT7" i="88"/>
  <c r="AS7" i="88"/>
  <c r="AR7" i="88"/>
  <c r="AQ7" i="88"/>
  <c r="K37" i="87"/>
  <c r="G37" i="87"/>
  <c r="K40" i="87"/>
  <c r="G40" i="87"/>
  <c r="K30" i="87"/>
  <c r="G30" i="87"/>
  <c r="K33" i="87"/>
  <c r="G33" i="87"/>
  <c r="K32" i="87"/>
  <c r="G32" i="87"/>
  <c r="K34" i="87"/>
  <c r="G34" i="87"/>
  <c r="K27" i="87"/>
  <c r="G27" i="87"/>
  <c r="K31" i="87"/>
  <c r="G31" i="87"/>
  <c r="K38" i="87"/>
  <c r="G38" i="87"/>
  <c r="K24" i="87"/>
  <c r="G24" i="87"/>
  <c r="K28" i="87"/>
  <c r="G28" i="87"/>
  <c r="G29" i="87"/>
  <c r="K26" i="87"/>
  <c r="G26" i="87"/>
  <c r="K23" i="87"/>
  <c r="G23" i="87"/>
  <c r="K21" i="87"/>
  <c r="G21" i="87"/>
  <c r="K20" i="87"/>
  <c r="G20" i="87"/>
  <c r="K22" i="87"/>
  <c r="G22" i="87"/>
  <c r="K16" i="87"/>
  <c r="G16" i="87"/>
  <c r="K25" i="87"/>
  <c r="G25" i="87"/>
  <c r="K35" i="87"/>
  <c r="G35" i="87"/>
  <c r="K18" i="87"/>
  <c r="G18" i="87"/>
  <c r="K13" i="87"/>
  <c r="G13" i="87"/>
  <c r="K17" i="87"/>
  <c r="G17" i="87"/>
  <c r="K12" i="87"/>
  <c r="G12" i="87"/>
  <c r="K15" i="87"/>
  <c r="G15" i="87"/>
  <c r="K19" i="87"/>
  <c r="G19" i="87"/>
  <c r="K14" i="87"/>
  <c r="G14" i="87"/>
  <c r="K11" i="87"/>
  <c r="G11" i="87"/>
  <c r="K9" i="87"/>
  <c r="G9" i="87"/>
  <c r="K10" i="87"/>
  <c r="G10" i="87"/>
  <c r="K8" i="87"/>
  <c r="G8" i="87"/>
  <c r="K7" i="87"/>
  <c r="G7" i="87"/>
  <c r="K6" i="87"/>
  <c r="G6" i="87"/>
  <c r="H39" i="87" l="1"/>
  <c r="H36" i="87"/>
  <c r="H7" i="87"/>
  <c r="H41" i="87"/>
  <c r="H10" i="87"/>
  <c r="H11" i="87"/>
  <c r="H19" i="87"/>
  <c r="H12" i="87"/>
  <c r="H13" i="87"/>
  <c r="H35" i="87"/>
  <c r="H16" i="87"/>
  <c r="H20" i="87"/>
  <c r="H23" i="87"/>
  <c r="H29" i="87"/>
  <c r="H24" i="87"/>
  <c r="H31" i="87"/>
  <c r="H32" i="87"/>
  <c r="H37" i="87"/>
  <c r="H8" i="87"/>
  <c r="H9" i="87"/>
  <c r="H14" i="87"/>
  <c r="H15" i="87"/>
  <c r="H17" i="87"/>
  <c r="H18" i="87"/>
  <c r="H25" i="87"/>
  <c r="H22" i="87"/>
  <c r="H21" i="87"/>
  <c r="H26" i="87"/>
  <c r="H28" i="87"/>
  <c r="H38" i="87"/>
  <c r="H27" i="87"/>
  <c r="H34" i="87"/>
  <c r="H33" i="87"/>
  <c r="H30" i="87"/>
  <c r="H40" i="87"/>
  <c r="U35" i="81" l="1"/>
  <c r="AH29" i="81"/>
  <c r="H29" i="81"/>
  <c r="K28" i="81"/>
  <c r="J28" i="81"/>
  <c r="I28" i="81"/>
  <c r="H28" i="81"/>
  <c r="D21" i="81"/>
  <c r="D22" i="81"/>
  <c r="AH18" i="81"/>
  <c r="AI15" i="81"/>
  <c r="AI25" i="81" l="1"/>
  <c r="AM36" i="81"/>
  <c r="AU8" i="81"/>
  <c r="AU9" i="81"/>
  <c r="AU10" i="81"/>
  <c r="AU11" i="81"/>
  <c r="AU12" i="81"/>
  <c r="AU13" i="81"/>
  <c r="AU14" i="81"/>
  <c r="AU7" i="81"/>
  <c r="AH36" i="80"/>
  <c r="AH35" i="80"/>
  <c r="AH34" i="80"/>
  <c r="AH33" i="80"/>
  <c r="AH32" i="80"/>
  <c r="AH31" i="80"/>
  <c r="AH30" i="80"/>
  <c r="AH29" i="80"/>
  <c r="AH25" i="80"/>
  <c r="AH24" i="80"/>
  <c r="AH23" i="80"/>
  <c r="AH22" i="80"/>
  <c r="AH21" i="80"/>
  <c r="AH20" i="80"/>
  <c r="AH19" i="80"/>
  <c r="AU8" i="80"/>
  <c r="AU9" i="80"/>
  <c r="AU10" i="80"/>
  <c r="AU11" i="80"/>
  <c r="AU12" i="80"/>
  <c r="AU13" i="80"/>
  <c r="AU14" i="80"/>
  <c r="AU7" i="80"/>
  <c r="AI15" i="80"/>
  <c r="AV35" i="81" l="1"/>
  <c r="AV34" i="81"/>
  <c r="AV33" i="81"/>
  <c r="AV32" i="81"/>
  <c r="AU23" i="81"/>
  <c r="AV31" i="81"/>
  <c r="AV30" i="81"/>
  <c r="AV29" i="81"/>
  <c r="AV28" i="81"/>
  <c r="AU24" i="81"/>
  <c r="AU22" i="81"/>
  <c r="AU21" i="81"/>
  <c r="AU20" i="81"/>
  <c r="AU19" i="81"/>
  <c r="AU18" i="81"/>
  <c r="AI17" i="81"/>
  <c r="AV36" i="80"/>
  <c r="AV35" i="80"/>
  <c r="AV34" i="80"/>
  <c r="AV33" i="80"/>
  <c r="AV32" i="80"/>
  <c r="AV31" i="80"/>
  <c r="AV30" i="80"/>
  <c r="AV29" i="80"/>
  <c r="AU24" i="80"/>
  <c r="AU25" i="80"/>
  <c r="AU23" i="80"/>
  <c r="AU22" i="80"/>
  <c r="AU21" i="80"/>
  <c r="AU20" i="80"/>
  <c r="AU19" i="80"/>
  <c r="AI26" i="80"/>
  <c r="AM37" i="80"/>
  <c r="AU15" i="80"/>
  <c r="AU15" i="81"/>
  <c r="AU25" i="81" l="1"/>
  <c r="AV36" i="81"/>
  <c r="AI18" i="80"/>
  <c r="AU26" i="80"/>
  <c r="AV37" i="80"/>
  <c r="AU17" i="81" l="1"/>
  <c r="AU18" i="80"/>
  <c r="AH35" i="81"/>
  <c r="AH34" i="81"/>
  <c r="AH33" i="81"/>
  <c r="AH32" i="81"/>
  <c r="AH31" i="81"/>
  <c r="AH30" i="81"/>
  <c r="AH28" i="81"/>
  <c r="AH24" i="81"/>
  <c r="AH23" i="81"/>
  <c r="AH22" i="81"/>
  <c r="AH21" i="81"/>
  <c r="AH20" i="81"/>
  <c r="AH19" i="81"/>
  <c r="AH15" i="81"/>
  <c r="AL36" i="81" s="1"/>
  <c r="AH15" i="80"/>
  <c r="AL37" i="80" s="1"/>
  <c r="AH26" i="80" l="1"/>
  <c r="AH25" i="81"/>
  <c r="AG35" i="81"/>
  <c r="AG34" i="81"/>
  <c r="AG33" i="81"/>
  <c r="AG32" i="81"/>
  <c r="AG31" i="81"/>
  <c r="AG30" i="81"/>
  <c r="AG29" i="81"/>
  <c r="AG28" i="81"/>
  <c r="AG24" i="81"/>
  <c r="AG23" i="81"/>
  <c r="AG22" i="81"/>
  <c r="AG21" i="81"/>
  <c r="AG20" i="81"/>
  <c r="AG19" i="81"/>
  <c r="AG18" i="81"/>
  <c r="AG15" i="81"/>
  <c r="AK36" i="81" s="1"/>
  <c r="AG29" i="80"/>
  <c r="AG25" i="80"/>
  <c r="AG24" i="80"/>
  <c r="AG23" i="80"/>
  <c r="AG22" i="80"/>
  <c r="AG21" i="80"/>
  <c r="AG20" i="80"/>
  <c r="AG19" i="80"/>
  <c r="AH17" i="81" l="1"/>
  <c r="AH18" i="80"/>
  <c r="AG25" i="81"/>
  <c r="AG17" i="81" l="1"/>
  <c r="AG36" i="80"/>
  <c r="AG35" i="80"/>
  <c r="AG34" i="80"/>
  <c r="AG33" i="80"/>
  <c r="AG32" i="80"/>
  <c r="AG31" i="80"/>
  <c r="AG30" i="80"/>
  <c r="AG15" i="80"/>
  <c r="AG26" i="80" l="1"/>
  <c r="AK37" i="80"/>
  <c r="AG18" i="80" l="1"/>
  <c r="A41" i="80"/>
  <c r="AF32" i="81" l="1"/>
  <c r="AF31" i="81"/>
  <c r="AE35" i="81"/>
  <c r="AF35" i="81"/>
  <c r="AE34" i="81"/>
  <c r="AF34" i="81"/>
  <c r="AE33" i="81"/>
  <c r="AF33" i="81"/>
  <c r="AE32" i="81"/>
  <c r="AE31" i="81"/>
  <c r="AE30" i="81"/>
  <c r="AF30" i="81"/>
  <c r="AE29" i="81"/>
  <c r="AF29" i="81"/>
  <c r="AE28" i="81"/>
  <c r="AF28" i="81"/>
  <c r="AE24" i="81"/>
  <c r="AF24" i="81"/>
  <c r="AE23" i="81"/>
  <c r="AF23" i="81"/>
  <c r="AE22" i="81"/>
  <c r="AF22" i="81"/>
  <c r="AE21" i="81"/>
  <c r="AF21" i="81"/>
  <c r="AE20" i="81"/>
  <c r="AF20" i="81"/>
  <c r="AE19" i="81"/>
  <c r="AF19" i="81"/>
  <c r="AE18" i="81"/>
  <c r="AF18" i="81"/>
  <c r="AE15" i="81"/>
  <c r="AI36" i="81" s="1"/>
  <c r="AF15" i="81"/>
  <c r="AE36" i="80"/>
  <c r="AF36" i="80"/>
  <c r="AE35" i="80"/>
  <c r="AF35" i="80"/>
  <c r="AE34" i="80"/>
  <c r="AF34" i="80"/>
  <c r="AE33" i="80"/>
  <c r="AF33" i="80"/>
  <c r="AE32" i="80"/>
  <c r="AF32" i="80"/>
  <c r="AE31" i="80"/>
  <c r="AF31" i="80"/>
  <c r="AE30" i="80"/>
  <c r="AF30" i="80"/>
  <c r="AF29" i="80"/>
  <c r="AE25" i="80"/>
  <c r="AF25" i="80"/>
  <c r="AE24" i="80"/>
  <c r="AF24" i="80"/>
  <c r="AE23" i="80"/>
  <c r="AF23" i="80"/>
  <c r="AE22" i="80"/>
  <c r="AF22" i="80"/>
  <c r="AE21" i="80"/>
  <c r="AF21" i="80"/>
  <c r="AE20" i="80"/>
  <c r="AF20" i="80"/>
  <c r="AF19" i="80"/>
  <c r="AF15" i="80"/>
  <c r="AF25" i="81" l="1"/>
  <c r="AJ36" i="81"/>
  <c r="AF26" i="80"/>
  <c r="AJ37" i="80"/>
  <c r="AE25" i="81"/>
  <c r="AT9" i="80"/>
  <c r="AU31" i="80" s="1"/>
  <c r="AT7" i="80"/>
  <c r="AU29" i="80" s="1"/>
  <c r="AF17" i="81" l="1"/>
  <c r="AF18" i="80"/>
  <c r="AT20" i="80"/>
  <c r="AT9" i="81"/>
  <c r="AU30" i="81" s="1"/>
  <c r="AT10" i="81"/>
  <c r="AU31" i="81" s="1"/>
  <c r="AT11" i="81"/>
  <c r="AU32" i="81" s="1"/>
  <c r="AT12" i="81"/>
  <c r="AU33" i="81" s="1"/>
  <c r="AT13" i="81"/>
  <c r="AU34" i="81" s="1"/>
  <c r="AT14" i="81"/>
  <c r="AU35" i="81" s="1"/>
  <c r="AT8" i="81"/>
  <c r="AU29" i="81" s="1"/>
  <c r="AT7" i="81"/>
  <c r="AU28" i="81" s="1"/>
  <c r="AS9" i="81"/>
  <c r="AS10" i="81"/>
  <c r="AS11" i="81"/>
  <c r="AS12" i="81"/>
  <c r="AS13" i="81"/>
  <c r="AS14" i="81"/>
  <c r="AS8" i="81"/>
  <c r="AS7" i="81"/>
  <c r="AR9" i="81"/>
  <c r="AR10" i="81"/>
  <c r="AR11" i="81"/>
  <c r="AR12" i="81"/>
  <c r="AR13" i="81"/>
  <c r="AR14" i="81"/>
  <c r="AR8" i="81"/>
  <c r="AR7" i="81"/>
  <c r="AQ9" i="81"/>
  <c r="AQ10" i="81"/>
  <c r="AQ11" i="81"/>
  <c r="AQ12" i="81"/>
  <c r="AQ13" i="81"/>
  <c r="AQ14" i="81"/>
  <c r="AQ8" i="81"/>
  <c r="AQ7" i="81"/>
  <c r="AP9" i="81"/>
  <c r="AP10" i="81"/>
  <c r="AP11" i="81"/>
  <c r="AP12" i="81"/>
  <c r="AP13" i="81"/>
  <c r="AP14" i="81"/>
  <c r="AP8" i="81"/>
  <c r="AP7" i="81"/>
  <c r="AO9" i="81"/>
  <c r="AO10" i="81"/>
  <c r="AO11" i="81"/>
  <c r="AO12" i="81"/>
  <c r="AO13" i="81"/>
  <c r="AO14" i="81"/>
  <c r="AO8" i="81"/>
  <c r="AO7" i="81"/>
  <c r="AN9" i="81"/>
  <c r="AN30" i="81" s="1"/>
  <c r="AN10" i="81"/>
  <c r="AN31" i="81" s="1"/>
  <c r="AN11" i="81"/>
  <c r="AN32" i="81" s="1"/>
  <c r="AN12" i="81"/>
  <c r="AN33" i="81" s="1"/>
  <c r="AN13" i="81"/>
  <c r="AN34" i="81" s="1"/>
  <c r="AN14" i="81"/>
  <c r="AN35" i="81" s="1"/>
  <c r="AN8" i="81"/>
  <c r="AN29" i="81" s="1"/>
  <c r="AN7" i="81"/>
  <c r="AN28" i="81" s="1"/>
  <c r="AE29" i="80"/>
  <c r="AE19" i="80"/>
  <c r="AT10" i="80"/>
  <c r="AU32" i="80" s="1"/>
  <c r="AT11" i="80"/>
  <c r="AU33" i="80" s="1"/>
  <c r="AT12" i="80"/>
  <c r="AU34" i="80" s="1"/>
  <c r="AT13" i="80"/>
  <c r="AU35" i="80" s="1"/>
  <c r="AT14" i="80"/>
  <c r="AU36" i="80" s="1"/>
  <c r="AT8" i="80"/>
  <c r="AU30" i="80" s="1"/>
  <c r="AE15" i="80"/>
  <c r="AI37" i="80" s="1"/>
  <c r="AS9" i="80"/>
  <c r="AT31" i="80" s="1"/>
  <c r="AS10" i="80"/>
  <c r="AS11" i="80"/>
  <c r="AS12" i="80"/>
  <c r="AS13" i="80"/>
  <c r="AS14" i="80"/>
  <c r="AS8" i="80"/>
  <c r="AS7" i="80"/>
  <c r="AT29" i="80" s="1"/>
  <c r="AR9" i="80"/>
  <c r="AR10" i="80"/>
  <c r="AR11" i="80"/>
  <c r="AR12" i="80"/>
  <c r="AR13" i="80"/>
  <c r="AR14" i="80"/>
  <c r="AR8" i="80"/>
  <c r="AR7" i="80"/>
  <c r="AQ9" i="80"/>
  <c r="AQ10" i="80"/>
  <c r="AQ11" i="80"/>
  <c r="AQ12" i="80"/>
  <c r="AQ13" i="80"/>
  <c r="AQ14" i="80"/>
  <c r="AQ8" i="80"/>
  <c r="AQ7" i="80"/>
  <c r="AP9" i="80"/>
  <c r="AP10" i="80"/>
  <c r="AP11" i="80"/>
  <c r="AP12" i="80"/>
  <c r="AP13" i="80"/>
  <c r="AP14" i="80"/>
  <c r="AP8" i="80"/>
  <c r="AP7" i="80"/>
  <c r="AO9" i="80"/>
  <c r="AO10" i="80"/>
  <c r="AO11" i="80"/>
  <c r="AO12" i="80"/>
  <c r="AO13" i="80"/>
  <c r="AO14" i="80"/>
  <c r="AO8" i="80"/>
  <c r="AO7" i="80"/>
  <c r="AN9" i="80"/>
  <c r="AN10" i="80"/>
  <c r="AN11" i="80"/>
  <c r="AN12" i="80"/>
  <c r="AN13" i="80"/>
  <c r="AN14" i="80"/>
  <c r="AN8" i="80"/>
  <c r="AN7" i="80"/>
  <c r="AN21" i="81" l="1"/>
  <c r="AS19" i="80"/>
  <c r="AT29" i="81"/>
  <c r="AT31" i="81"/>
  <c r="AT35" i="81"/>
  <c r="AT34" i="81"/>
  <c r="AT30" i="81"/>
  <c r="AT33" i="81"/>
  <c r="AT32" i="81"/>
  <c r="AT34" i="80"/>
  <c r="AT23" i="80"/>
  <c r="AT30" i="80"/>
  <c r="AT19" i="80"/>
  <c r="AT22" i="80"/>
  <c r="AT33" i="80"/>
  <c r="AT36" i="80"/>
  <c r="AT25" i="80"/>
  <c r="AT32" i="80"/>
  <c r="AT21" i="80"/>
  <c r="AT35" i="80"/>
  <c r="AT24" i="80"/>
  <c r="AT23" i="81"/>
  <c r="AT21" i="81"/>
  <c r="AT19" i="81"/>
  <c r="AT28" i="81"/>
  <c r="AT24" i="81"/>
  <c r="AT22" i="81"/>
  <c r="AT20" i="81"/>
  <c r="AT18" i="81"/>
  <c r="AO35" i="80"/>
  <c r="AP35" i="80"/>
  <c r="AE26" i="80"/>
  <c r="AE18" i="80" s="1"/>
  <c r="AE17" i="81"/>
  <c r="AD30" i="81" l="1"/>
  <c r="AD35" i="81"/>
  <c r="AD34" i="81"/>
  <c r="AD33" i="81"/>
  <c r="AD32" i="81"/>
  <c r="AD31" i="81"/>
  <c r="AD29" i="81"/>
  <c r="AD28" i="81"/>
  <c r="AD24" i="81"/>
  <c r="AD23" i="81"/>
  <c r="AD22" i="81"/>
  <c r="AD21" i="81"/>
  <c r="AD20" i="81"/>
  <c r="AD19" i="81"/>
  <c r="AD18" i="81"/>
  <c r="AD36" i="80" l="1"/>
  <c r="AD35" i="80"/>
  <c r="AD34" i="80"/>
  <c r="AD33" i="80"/>
  <c r="AD32" i="80"/>
  <c r="AD31" i="80"/>
  <c r="AD30" i="80"/>
  <c r="AD29" i="80"/>
  <c r="AD25" i="80"/>
  <c r="AD24" i="80"/>
  <c r="AD23" i="80"/>
  <c r="AD22" i="80"/>
  <c r="AD21" i="80"/>
  <c r="AD20" i="80"/>
  <c r="AD19" i="80"/>
  <c r="AC19" i="80"/>
  <c r="AC20" i="80"/>
  <c r="AC21" i="80"/>
  <c r="AC22" i="80"/>
  <c r="AC23" i="80"/>
  <c r="AC24" i="80"/>
  <c r="AC25" i="80"/>
  <c r="AD15" i="81" l="1"/>
  <c r="AH36" i="81" l="1"/>
  <c r="AD25" i="81"/>
  <c r="AD17" i="81" s="1"/>
  <c r="AD15" i="80"/>
  <c r="AH37" i="80" s="1"/>
  <c r="T15" i="80"/>
  <c r="U15" i="80"/>
  <c r="AD26" i="80" l="1"/>
  <c r="AD18" i="80" s="1"/>
  <c r="A1" i="80" l="1"/>
  <c r="Q15" i="81" l="1"/>
  <c r="R15" i="81"/>
  <c r="A40" i="81" l="1"/>
  <c r="A39" i="8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AC35" i="81"/>
  <c r="AB35" i="81"/>
  <c r="AA35" i="81"/>
  <c r="Z35" i="81"/>
  <c r="Y35" i="81"/>
  <c r="X35" i="81"/>
  <c r="W35" i="81"/>
  <c r="V35" i="81"/>
  <c r="T35" i="81"/>
  <c r="S35" i="81"/>
  <c r="R35" i="81"/>
  <c r="Q35" i="81"/>
  <c r="P35" i="81"/>
  <c r="O35" i="81"/>
  <c r="N35" i="81"/>
  <c r="M35" i="81"/>
  <c r="L35" i="81"/>
  <c r="K35" i="81"/>
  <c r="J35" i="81"/>
  <c r="I35" i="81"/>
  <c r="H35" i="81"/>
  <c r="AC34" i="81"/>
  <c r="AB34" i="81"/>
  <c r="AA34" i="81"/>
  <c r="Z34" i="81"/>
  <c r="Y34" i="81"/>
  <c r="X34" i="81"/>
  <c r="W34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AC33" i="81"/>
  <c r="AB33" i="81"/>
  <c r="AA33" i="81"/>
  <c r="Z33" i="81"/>
  <c r="Y33" i="81"/>
  <c r="X33" i="81"/>
  <c r="W33" i="81"/>
  <c r="V33" i="81"/>
  <c r="U33" i="81"/>
  <c r="T33" i="81"/>
  <c r="S33" i="81"/>
  <c r="R33" i="81"/>
  <c r="Q33" i="81"/>
  <c r="P33" i="81"/>
  <c r="O33" i="81"/>
  <c r="N33" i="81"/>
  <c r="M33" i="81"/>
  <c r="L33" i="81"/>
  <c r="K33" i="81"/>
  <c r="J33" i="81"/>
  <c r="I33" i="81"/>
  <c r="H33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N32" i="81"/>
  <c r="M32" i="81"/>
  <c r="L32" i="81"/>
  <c r="K32" i="81"/>
  <c r="J32" i="81"/>
  <c r="I32" i="81"/>
  <c r="H32" i="81"/>
  <c r="AC31" i="81"/>
  <c r="AB31" i="81"/>
  <c r="AA31" i="81"/>
  <c r="Z31" i="81"/>
  <c r="Y31" i="81"/>
  <c r="X31" i="81"/>
  <c r="W31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AC30" i="81"/>
  <c r="AB30" i="81"/>
  <c r="AA30" i="81"/>
  <c r="Z30" i="81"/>
  <c r="Y30" i="81"/>
  <c r="X30" i="81"/>
  <c r="W30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AC29" i="81"/>
  <c r="AB29" i="81"/>
  <c r="AA29" i="81"/>
  <c r="Z29" i="81"/>
  <c r="Y29" i="81"/>
  <c r="X29" i="81"/>
  <c r="W29" i="81"/>
  <c r="V29" i="81"/>
  <c r="U29" i="81"/>
  <c r="T29" i="81"/>
  <c r="S29" i="81"/>
  <c r="R29" i="81"/>
  <c r="Q29" i="81"/>
  <c r="P29" i="81"/>
  <c r="O29" i="81"/>
  <c r="N29" i="81"/>
  <c r="M29" i="81"/>
  <c r="L29" i="81"/>
  <c r="K29" i="81"/>
  <c r="J29" i="81"/>
  <c r="I29" i="81"/>
  <c r="AC28" i="81"/>
  <c r="AB28" i="81"/>
  <c r="AA28" i="81"/>
  <c r="Z28" i="81"/>
  <c r="Y28" i="81"/>
  <c r="X28" i="81"/>
  <c r="W28" i="81"/>
  <c r="V28" i="81"/>
  <c r="U28" i="81"/>
  <c r="T28" i="81"/>
  <c r="S28" i="81"/>
  <c r="R28" i="81"/>
  <c r="Q28" i="81"/>
  <c r="P28" i="81"/>
  <c r="O28" i="81"/>
  <c r="N28" i="81"/>
  <c r="M28" i="81"/>
  <c r="L28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I24" i="81"/>
  <c r="H24" i="81"/>
  <c r="G24" i="81"/>
  <c r="F24" i="81"/>
  <c r="E24" i="81"/>
  <c r="D24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Q23" i="81"/>
  <c r="P23" i="81"/>
  <c r="O23" i="81"/>
  <c r="N23" i="81"/>
  <c r="M23" i="81"/>
  <c r="L23" i="81"/>
  <c r="K23" i="81"/>
  <c r="J23" i="81"/>
  <c r="I23" i="81"/>
  <c r="H23" i="81"/>
  <c r="G23" i="81"/>
  <c r="F23" i="81"/>
  <c r="E23" i="81"/>
  <c r="D23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I20" i="81"/>
  <c r="H20" i="81"/>
  <c r="G20" i="81"/>
  <c r="F20" i="81"/>
  <c r="E20" i="81"/>
  <c r="D20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N19" i="81"/>
  <c r="M19" i="81"/>
  <c r="L19" i="81"/>
  <c r="K19" i="81"/>
  <c r="J19" i="81"/>
  <c r="I19" i="81"/>
  <c r="H19" i="81"/>
  <c r="G19" i="81"/>
  <c r="F19" i="81"/>
  <c r="E19" i="81"/>
  <c r="D19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N18" i="81"/>
  <c r="M18" i="81"/>
  <c r="L18" i="81"/>
  <c r="K18" i="81"/>
  <c r="J18" i="81"/>
  <c r="I18" i="81"/>
  <c r="H18" i="81"/>
  <c r="G18" i="81"/>
  <c r="F18" i="81"/>
  <c r="E18" i="81"/>
  <c r="D18" i="81"/>
  <c r="AC15" i="81"/>
  <c r="AB15" i="81"/>
  <c r="AA15" i="81"/>
  <c r="Z15" i="81"/>
  <c r="Y15" i="81"/>
  <c r="X15" i="81"/>
  <c r="W15" i="81"/>
  <c r="V15" i="81"/>
  <c r="U15" i="81"/>
  <c r="T15" i="81"/>
  <c r="S15" i="81"/>
  <c r="R25" i="81"/>
  <c r="Q25" i="81"/>
  <c r="P15" i="81"/>
  <c r="O15" i="81"/>
  <c r="N15" i="81"/>
  <c r="M15" i="81"/>
  <c r="L15" i="81"/>
  <c r="K15" i="81"/>
  <c r="J15" i="81"/>
  <c r="I15" i="81"/>
  <c r="H15" i="81"/>
  <c r="G15" i="81"/>
  <c r="F15" i="81"/>
  <c r="E15" i="81"/>
  <c r="D15" i="81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N36" i="80"/>
  <c r="M36" i="80"/>
  <c r="L36" i="80"/>
  <c r="K36" i="80"/>
  <c r="J36" i="80"/>
  <c r="I36" i="80"/>
  <c r="H36" i="80"/>
  <c r="AC35" i="80"/>
  <c r="AB35" i="80"/>
  <c r="AA35" i="80"/>
  <c r="Z35" i="80"/>
  <c r="Y35" i="80"/>
  <c r="X35" i="80"/>
  <c r="W35" i="80"/>
  <c r="V35" i="80"/>
  <c r="U35" i="80"/>
  <c r="T35" i="80"/>
  <c r="S35" i="80"/>
  <c r="R35" i="80"/>
  <c r="Q35" i="80"/>
  <c r="P35" i="80"/>
  <c r="O35" i="80"/>
  <c r="N35" i="80"/>
  <c r="M35" i="80"/>
  <c r="L35" i="80"/>
  <c r="K35" i="80"/>
  <c r="J35" i="80"/>
  <c r="I35" i="80"/>
  <c r="H35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AC33" i="80"/>
  <c r="AB33" i="80"/>
  <c r="AA33" i="80"/>
  <c r="Z33" i="80"/>
  <c r="Y33" i="80"/>
  <c r="X33" i="80"/>
  <c r="W33" i="80"/>
  <c r="V33" i="80"/>
  <c r="U33" i="80"/>
  <c r="T33" i="80"/>
  <c r="S33" i="80"/>
  <c r="R33" i="80"/>
  <c r="Q33" i="80"/>
  <c r="P33" i="80"/>
  <c r="O33" i="80"/>
  <c r="N33" i="80"/>
  <c r="M33" i="80"/>
  <c r="L33" i="80"/>
  <c r="K33" i="80"/>
  <c r="J33" i="80"/>
  <c r="I33" i="80"/>
  <c r="H33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I32" i="80"/>
  <c r="H32" i="80"/>
  <c r="AC31" i="80"/>
  <c r="AB31" i="80"/>
  <c r="AA31" i="80"/>
  <c r="Z31" i="80"/>
  <c r="Y31" i="80"/>
  <c r="X31" i="80"/>
  <c r="W31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AC30" i="80"/>
  <c r="AB30" i="80"/>
  <c r="AA30" i="80"/>
  <c r="Z30" i="80"/>
  <c r="Y30" i="80"/>
  <c r="X30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I30" i="80"/>
  <c r="H30" i="80"/>
  <c r="AC29" i="80"/>
  <c r="AB29" i="80"/>
  <c r="AA29" i="80"/>
  <c r="Z29" i="80"/>
  <c r="Y29" i="80"/>
  <c r="X29" i="80"/>
  <c r="W29" i="80"/>
  <c r="V29" i="80"/>
  <c r="U29" i="80"/>
  <c r="T29" i="80"/>
  <c r="S29" i="80"/>
  <c r="R29" i="80"/>
  <c r="Q29" i="80"/>
  <c r="P29" i="80"/>
  <c r="O29" i="80"/>
  <c r="N29" i="80"/>
  <c r="M29" i="80"/>
  <c r="L29" i="80"/>
  <c r="K29" i="80"/>
  <c r="J29" i="80"/>
  <c r="I29" i="80"/>
  <c r="H29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P24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AB23" i="80"/>
  <c r="AA23" i="80"/>
  <c r="Z23" i="80"/>
  <c r="Y23" i="80"/>
  <c r="X23" i="80"/>
  <c r="W23" i="80"/>
  <c r="V23" i="80"/>
  <c r="U23" i="80"/>
  <c r="T23" i="80"/>
  <c r="S23" i="80"/>
  <c r="R23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AB22" i="80"/>
  <c r="AA22" i="80"/>
  <c r="Z22" i="80"/>
  <c r="Y22" i="80"/>
  <c r="X22" i="80"/>
  <c r="W22" i="80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AB21" i="80"/>
  <c r="AA21" i="80"/>
  <c r="Z21" i="80"/>
  <c r="Y21" i="80"/>
  <c r="X21" i="80"/>
  <c r="W21" i="80"/>
  <c r="V21" i="80"/>
  <c r="U21" i="80"/>
  <c r="T21" i="80"/>
  <c r="S21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AB20" i="80"/>
  <c r="AA20" i="80"/>
  <c r="Z20" i="80"/>
  <c r="Y20" i="80"/>
  <c r="X20" i="80"/>
  <c r="W20" i="80"/>
  <c r="V20" i="80"/>
  <c r="U20" i="80"/>
  <c r="T20" i="80"/>
  <c r="S20" i="80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AB19" i="80"/>
  <c r="AA19" i="80"/>
  <c r="Z19" i="80"/>
  <c r="Y19" i="80"/>
  <c r="X19" i="80"/>
  <c r="W19" i="80"/>
  <c r="V19" i="80"/>
  <c r="U19" i="80"/>
  <c r="T19" i="80"/>
  <c r="S19" i="80"/>
  <c r="R19" i="80"/>
  <c r="Q19" i="80"/>
  <c r="P19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AC15" i="80"/>
  <c r="AB15" i="80"/>
  <c r="AA15" i="80"/>
  <c r="AE37" i="80" s="1"/>
  <c r="Z15" i="80"/>
  <c r="Y15" i="80"/>
  <c r="X15" i="80"/>
  <c r="W15" i="80"/>
  <c r="V15" i="80"/>
  <c r="V26" i="80" s="1"/>
  <c r="S15" i="80"/>
  <c r="R15" i="80"/>
  <c r="R26" i="80" s="1"/>
  <c r="Q15" i="80"/>
  <c r="P15" i="80"/>
  <c r="O15" i="80"/>
  <c r="N15" i="80"/>
  <c r="N26" i="80" s="1"/>
  <c r="M15" i="80"/>
  <c r="L15" i="80"/>
  <c r="K15" i="80"/>
  <c r="J15" i="80"/>
  <c r="J26" i="80" s="1"/>
  <c r="I15" i="80"/>
  <c r="H15" i="80"/>
  <c r="G15" i="80"/>
  <c r="F15" i="80"/>
  <c r="F26" i="80" s="1"/>
  <c r="E15" i="80"/>
  <c r="D15" i="80"/>
  <c r="AF36" i="81" l="1"/>
  <c r="E25" i="81"/>
  <c r="E17" i="81" s="1"/>
  <c r="I25" i="81"/>
  <c r="I17" i="81" s="1"/>
  <c r="M25" i="81"/>
  <c r="M17" i="81" s="1"/>
  <c r="U25" i="81"/>
  <c r="U17" i="81" s="1"/>
  <c r="Y25" i="81"/>
  <c r="Y17" i="81" s="1"/>
  <c r="J25" i="81"/>
  <c r="V25" i="81"/>
  <c r="V17" i="81" s="1"/>
  <c r="F25" i="81"/>
  <c r="F17" i="81" s="1"/>
  <c r="N25" i="81"/>
  <c r="N17" i="81" s="1"/>
  <c r="AE36" i="81"/>
  <c r="AC25" i="81"/>
  <c r="AC17" i="81" s="1"/>
  <c r="AG36" i="81"/>
  <c r="AC26" i="80"/>
  <c r="AC18" i="80" s="1"/>
  <c r="AG37" i="80"/>
  <c r="AB26" i="80"/>
  <c r="AB18" i="80" s="1"/>
  <c r="AF37" i="80"/>
  <c r="Z25" i="81"/>
  <c r="Z17" i="81" s="1"/>
  <c r="AD36" i="81"/>
  <c r="Z26" i="80"/>
  <c r="Z18" i="80" s="1"/>
  <c r="AD37" i="80"/>
  <c r="F18" i="80"/>
  <c r="J18" i="80"/>
  <c r="N18" i="80"/>
  <c r="R18" i="80"/>
  <c r="Q17" i="81"/>
  <c r="V18" i="80"/>
  <c r="AO28" i="81"/>
  <c r="AQ28" i="81"/>
  <c r="AS28" i="81"/>
  <c r="AN18" i="81"/>
  <c r="AN20" i="81"/>
  <c r="AN22" i="81"/>
  <c r="AN24" i="81"/>
  <c r="D26" i="80"/>
  <c r="D18" i="80" s="1"/>
  <c r="H26" i="80"/>
  <c r="H18" i="80" s="1"/>
  <c r="L26" i="80"/>
  <c r="L18" i="80" s="1"/>
  <c r="P26" i="80"/>
  <c r="P18" i="80" s="1"/>
  <c r="T26" i="80"/>
  <c r="T18" i="80" s="1"/>
  <c r="X26" i="80"/>
  <c r="X18" i="80" s="1"/>
  <c r="AN15" i="80"/>
  <c r="AN26" i="80" s="1"/>
  <c r="AP19" i="80"/>
  <c r="AO30" i="80"/>
  <c r="AQ30" i="80"/>
  <c r="AS30" i="80"/>
  <c r="AO32" i="80"/>
  <c r="AQ32" i="80"/>
  <c r="AS32" i="80"/>
  <c r="AO34" i="80"/>
  <c r="AQ34" i="80"/>
  <c r="AS34" i="80"/>
  <c r="AO36" i="80"/>
  <c r="AQ36" i="80"/>
  <c r="AS36" i="80"/>
  <c r="AN19" i="80"/>
  <c r="L37" i="80"/>
  <c r="T37" i="80"/>
  <c r="AB37" i="80"/>
  <c r="AO29" i="80"/>
  <c r="AQ29" i="80"/>
  <c r="AS29" i="80"/>
  <c r="AR30" i="80"/>
  <c r="AO31" i="80"/>
  <c r="AQ31" i="80"/>
  <c r="AS31" i="80"/>
  <c r="AO33" i="80"/>
  <c r="AQ33" i="80"/>
  <c r="AS33" i="80"/>
  <c r="AQ35" i="80"/>
  <c r="AS35" i="80"/>
  <c r="AR19" i="80"/>
  <c r="H37" i="80"/>
  <c r="P37" i="80"/>
  <c r="X37" i="80"/>
  <c r="AN15" i="81"/>
  <c r="AP15" i="81"/>
  <c r="AP25" i="81" s="1"/>
  <c r="AT15" i="81"/>
  <c r="AU36" i="81" s="1"/>
  <c r="AP19" i="81"/>
  <c r="J17" i="81"/>
  <c r="R17" i="81"/>
  <c r="AO18" i="81"/>
  <c r="AQ18" i="81"/>
  <c r="AQ29" i="81"/>
  <c r="AS18" i="81"/>
  <c r="AO30" i="81"/>
  <c r="AO19" i="81"/>
  <c r="AQ30" i="81"/>
  <c r="AQ19" i="81"/>
  <c r="AS30" i="81"/>
  <c r="AS19" i="81"/>
  <c r="AO20" i="81"/>
  <c r="AQ20" i="81"/>
  <c r="AQ31" i="81"/>
  <c r="AS20" i="81"/>
  <c r="AO32" i="81"/>
  <c r="AO21" i="81"/>
  <c r="AQ32" i="81"/>
  <c r="AQ21" i="81"/>
  <c r="AS32" i="81"/>
  <c r="AS21" i="81"/>
  <c r="AO22" i="81"/>
  <c r="AQ22" i="81"/>
  <c r="AQ33" i="81"/>
  <c r="AS22" i="81"/>
  <c r="AO34" i="81"/>
  <c r="AO23" i="81"/>
  <c r="AQ34" i="81"/>
  <c r="AQ23" i="81"/>
  <c r="AS34" i="81"/>
  <c r="AS23" i="81"/>
  <c r="AO24" i="81"/>
  <c r="AQ24" i="81"/>
  <c r="AQ35" i="81"/>
  <c r="AS24" i="81"/>
  <c r="G25" i="81"/>
  <c r="G17" i="81" s="1"/>
  <c r="K25" i="81"/>
  <c r="K17" i="81" s="1"/>
  <c r="K36" i="81"/>
  <c r="O25" i="81"/>
  <c r="O17" i="81" s="1"/>
  <c r="O36" i="81"/>
  <c r="S25" i="81"/>
  <c r="S17" i="81" s="1"/>
  <c r="S36" i="81"/>
  <c r="W25" i="81"/>
  <c r="W17" i="81" s="1"/>
  <c r="W36" i="81"/>
  <c r="AA25" i="81"/>
  <c r="AA17" i="81" s="1"/>
  <c r="AA36" i="81"/>
  <c r="AQ15" i="81"/>
  <c r="AP28" i="81"/>
  <c r="AS29" i="81"/>
  <c r="AP30" i="81"/>
  <c r="AS31" i="81"/>
  <c r="AP32" i="81"/>
  <c r="AS33" i="81"/>
  <c r="AP34" i="81"/>
  <c r="AS35" i="81"/>
  <c r="I36" i="81"/>
  <c r="Q36" i="81"/>
  <c r="Y36" i="81"/>
  <c r="AR28" i="81"/>
  <c r="AR15" i="81"/>
  <c r="AP29" i="81"/>
  <c r="AP18" i="81"/>
  <c r="AR29" i="81"/>
  <c r="AN19" i="81"/>
  <c r="AR30" i="81"/>
  <c r="AR19" i="81"/>
  <c r="AR32" i="81"/>
  <c r="AN23" i="81"/>
  <c r="AR34" i="81"/>
  <c r="AO15" i="81"/>
  <c r="AS15" i="81"/>
  <c r="AR18" i="81"/>
  <c r="AR20" i="81"/>
  <c r="AP21" i="81"/>
  <c r="AR22" i="81"/>
  <c r="AP23" i="81"/>
  <c r="AR24" i="81"/>
  <c r="AO29" i="81"/>
  <c r="AO31" i="81"/>
  <c r="AO33" i="81"/>
  <c r="AO35" i="81"/>
  <c r="M36" i="81"/>
  <c r="U36" i="81"/>
  <c r="AC36" i="81"/>
  <c r="AP31" i="81"/>
  <c r="AR31" i="81"/>
  <c r="AP33" i="81"/>
  <c r="AR33" i="81"/>
  <c r="AP35" i="81"/>
  <c r="AR35" i="81"/>
  <c r="H36" i="81"/>
  <c r="J36" i="81"/>
  <c r="L36" i="81"/>
  <c r="N36" i="81"/>
  <c r="P36" i="81"/>
  <c r="R36" i="81"/>
  <c r="T36" i="81"/>
  <c r="V36" i="81"/>
  <c r="X36" i="81"/>
  <c r="Z36" i="81"/>
  <c r="AB36" i="81"/>
  <c r="AP20" i="81"/>
  <c r="AR21" i="81"/>
  <c r="AP22" i="81"/>
  <c r="AR23" i="81"/>
  <c r="AP24" i="81"/>
  <c r="D25" i="81"/>
  <c r="D17" i="81" s="1"/>
  <c r="H25" i="81"/>
  <c r="H17" i="81" s="1"/>
  <c r="L25" i="81"/>
  <c r="L17" i="81" s="1"/>
  <c r="P25" i="81"/>
  <c r="P17" i="81" s="1"/>
  <c r="T25" i="81"/>
  <c r="T17" i="81" s="1"/>
  <c r="X25" i="81"/>
  <c r="X17" i="81" s="1"/>
  <c r="AB25" i="81"/>
  <c r="AB17" i="81" s="1"/>
  <c r="I37" i="80"/>
  <c r="K37" i="80"/>
  <c r="M37" i="80"/>
  <c r="O37" i="80"/>
  <c r="Q37" i="80"/>
  <c r="S37" i="80"/>
  <c r="U37" i="80"/>
  <c r="W37" i="80"/>
  <c r="Y37" i="80"/>
  <c r="AA37" i="80"/>
  <c r="AC37" i="80"/>
  <c r="AO15" i="80"/>
  <c r="AQ15" i="80"/>
  <c r="AS15" i="80"/>
  <c r="AO20" i="80"/>
  <c r="AS20" i="80"/>
  <c r="AO21" i="80"/>
  <c r="AS21" i="80"/>
  <c r="AO22" i="80"/>
  <c r="AS22" i="80"/>
  <c r="AO23" i="80"/>
  <c r="AS23" i="80"/>
  <c r="AO24" i="80"/>
  <c r="AS24" i="80"/>
  <c r="AO25" i="80"/>
  <c r="AS25" i="80"/>
  <c r="E26" i="80"/>
  <c r="E18" i="80" s="1"/>
  <c r="I26" i="80"/>
  <c r="I18" i="80" s="1"/>
  <c r="M26" i="80"/>
  <c r="M18" i="80" s="1"/>
  <c r="Q26" i="80"/>
  <c r="Q18" i="80" s="1"/>
  <c r="U26" i="80"/>
  <c r="U18" i="80" s="1"/>
  <c r="Y26" i="80"/>
  <c r="Y18" i="80" s="1"/>
  <c r="AP30" i="80"/>
  <c r="AP32" i="80"/>
  <c r="AP34" i="80"/>
  <c r="AP36" i="80"/>
  <c r="AP29" i="80"/>
  <c r="AR29" i="80"/>
  <c r="AN20" i="80"/>
  <c r="AP31" i="80"/>
  <c r="AP20" i="80"/>
  <c r="AR31" i="80"/>
  <c r="AR20" i="80"/>
  <c r="AN21" i="80"/>
  <c r="AP21" i="80"/>
  <c r="AR21" i="80"/>
  <c r="AN22" i="80"/>
  <c r="AP33" i="80"/>
  <c r="AP22" i="80"/>
  <c r="AR33" i="80"/>
  <c r="AR22" i="80"/>
  <c r="AN23" i="80"/>
  <c r="AP23" i="80"/>
  <c r="AR23" i="80"/>
  <c r="AN24" i="80"/>
  <c r="AP24" i="80"/>
  <c r="AR35" i="80"/>
  <c r="AR24" i="80"/>
  <c r="AN25" i="80"/>
  <c r="AP25" i="80"/>
  <c r="AR25" i="80"/>
  <c r="AP15" i="80"/>
  <c r="AR15" i="80"/>
  <c r="AT15" i="80"/>
  <c r="AU37" i="80" s="1"/>
  <c r="AO19" i="80"/>
  <c r="AQ19" i="80"/>
  <c r="AQ20" i="80"/>
  <c r="AQ21" i="80"/>
  <c r="AQ22" i="80"/>
  <c r="AQ23" i="80"/>
  <c r="AQ24" i="80"/>
  <c r="AQ25" i="80"/>
  <c r="G26" i="80"/>
  <c r="G18" i="80" s="1"/>
  <c r="K26" i="80"/>
  <c r="K18" i="80" s="1"/>
  <c r="O26" i="80"/>
  <c r="O18" i="80" s="1"/>
  <c r="S26" i="80"/>
  <c r="S18" i="80" s="1"/>
  <c r="W26" i="80"/>
  <c r="W18" i="80" s="1"/>
  <c r="AA26" i="80"/>
  <c r="AA18" i="80" s="1"/>
  <c r="AR32" i="80"/>
  <c r="AR34" i="80"/>
  <c r="AR36" i="80"/>
  <c r="J37" i="80"/>
  <c r="N37" i="80"/>
  <c r="R37" i="80"/>
  <c r="V37" i="80"/>
  <c r="Z37" i="80"/>
  <c r="AN25" i="81" l="1"/>
  <c r="AN17" i="81" s="1"/>
  <c r="AN36" i="81"/>
  <c r="AT37" i="80"/>
  <c r="AT26" i="80"/>
  <c r="AT18" i="80" s="1"/>
  <c r="AT36" i="81"/>
  <c r="AT25" i="81"/>
  <c r="AT17" i="81" s="1"/>
  <c r="AO36" i="81"/>
  <c r="AO25" i="81"/>
  <c r="AO17" i="81" s="1"/>
  <c r="AP36" i="81"/>
  <c r="AQ36" i="81"/>
  <c r="AQ25" i="81"/>
  <c r="AQ17" i="81" s="1"/>
  <c r="AS36" i="81"/>
  <c r="AS25" i="81"/>
  <c r="AS17" i="81" s="1"/>
  <c r="AP17" i="81"/>
  <c r="AR25" i="81"/>
  <c r="AR17" i="81" s="1"/>
  <c r="AR36" i="81"/>
  <c r="AR37" i="80"/>
  <c r="AR26" i="80"/>
  <c r="AR18" i="80" s="1"/>
  <c r="AN18" i="80"/>
  <c r="AS37" i="80"/>
  <c r="AS26" i="80"/>
  <c r="AS18" i="80" s="1"/>
  <c r="AO37" i="80"/>
  <c r="AO26" i="80"/>
  <c r="AO18" i="80" s="1"/>
  <c r="AP37" i="80"/>
  <c r="AP26" i="80"/>
  <c r="AP18" i="80" s="1"/>
  <c r="AQ37" i="80"/>
  <c r="AQ26" i="80"/>
  <c r="AQ18" i="80" s="1"/>
  <c r="B1" i="3" l="1"/>
  <c r="B2" i="3"/>
  <c r="B3" i="3"/>
</calcChain>
</file>

<file path=xl/sharedStrings.xml><?xml version="1.0" encoding="utf-8"?>
<sst xmlns="http://schemas.openxmlformats.org/spreadsheetml/2006/main" count="655" uniqueCount="231">
  <si>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</si>
  <si>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</si>
  <si>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</si>
  <si>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</si>
  <si>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</si>
  <si>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</si>
  <si>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</si>
  <si>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</si>
  <si>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</si>
  <si>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</si>
  <si>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</si>
  <si>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</si>
  <si>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</si>
  <si>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</si>
  <si>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</si>
  <si>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</si>
  <si>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</si>
  <si>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</si>
  <si>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</si>
  <si>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</si>
  <si>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</si>
  <si>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</si>
  <si>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</si>
  <si>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</si>
  <si>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</si>
  <si>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</si>
  <si>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І</t>
  </si>
  <si>
    <t xml:space="preserve">II </t>
  </si>
  <si>
    <t xml:space="preserve">ІII </t>
  </si>
  <si>
    <t xml:space="preserve">ІV </t>
  </si>
  <si>
    <t xml:space="preserve">І 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</si>
  <si>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</si>
  <si>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</si>
  <si>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</si>
  <si>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</si>
  <si>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</si>
  <si>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</si>
  <si>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грн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</si>
  <si>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</si>
  <si>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</si>
  <si>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</si>
  <si>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</si>
  <si>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</si>
  <si>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</si>
  <si>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</si>
  <si>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Румунія</t>
  </si>
  <si>
    <t>Romania</t>
  </si>
  <si>
    <t>Germany</t>
  </si>
  <si>
    <t>Bulgaria</t>
  </si>
  <si>
    <t>Italy</t>
  </si>
  <si>
    <t>Spain</t>
  </si>
  <si>
    <t>India</t>
  </si>
  <si>
    <t>Lithuania</t>
  </si>
  <si>
    <t>Сполучені Штати Америки</t>
  </si>
  <si>
    <t>United States of America</t>
  </si>
  <si>
    <t>Netherlands</t>
  </si>
  <si>
    <t>Угорщина</t>
  </si>
  <si>
    <t>Hungary</t>
  </si>
  <si>
    <t>Slovakia</t>
  </si>
  <si>
    <t>Czech Republic</t>
  </si>
  <si>
    <t>France</t>
  </si>
  <si>
    <t>Сполучене Королівство Великої Британії та Північної Ірландії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</si>
  <si>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</si>
  <si>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</si>
  <si>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</si>
  <si>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</si>
  <si>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</si>
  <si>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</si>
  <si>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</si>
  <si>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Японія</t>
  </si>
  <si>
    <t>Japan</t>
  </si>
  <si>
    <t>Egypt</t>
  </si>
  <si>
    <t>Республіка Корея</t>
  </si>
  <si>
    <t>Republic of Korea</t>
  </si>
  <si>
    <t>Kazakhstan</t>
  </si>
  <si>
    <t>Latvia</t>
  </si>
  <si>
    <t>Azerbaijan</t>
  </si>
  <si>
    <t>Saudi Arabia</t>
  </si>
  <si>
    <t>Israel</t>
  </si>
  <si>
    <t>Viet Nam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</si>
  <si>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</si>
  <si>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</si>
  <si>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</si>
  <si>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</si>
  <si>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</si>
  <si>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</si>
  <si>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</si>
  <si>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гривня</t>
  </si>
  <si>
    <t>Million  Hryvnia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</si>
  <si>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</si>
  <si>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</si>
  <si>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</si>
  <si>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</si>
  <si>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</si>
  <si>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</si>
  <si>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</si>
  <si>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 xml:space="preserve">I </t>
  </si>
  <si>
    <t xml:space="preserve">III </t>
  </si>
  <si>
    <t xml:space="preserve">IV 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</si>
  <si>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</si>
  <si>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</si>
  <si>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</si>
  <si>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</si>
  <si>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</si>
  <si>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</si>
  <si>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</si>
  <si>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</si>
  <si>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</si>
  <si>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</si>
  <si>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</si>
  <si>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</si>
  <si>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</si>
  <si>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</si>
  <si>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</si>
  <si>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</si>
  <si>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</si>
  <si>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</si>
  <si>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Грузія</t>
  </si>
  <si>
    <t>Georgia</t>
  </si>
  <si>
    <t>Lebanon</t>
  </si>
  <si>
    <t>Об'єднані Арабські Емірати</t>
  </si>
  <si>
    <t>United Arab Emirates</t>
  </si>
  <si>
    <t>Примітки:</t>
  </si>
  <si>
    <t>Notes: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</si>
  <si>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</si>
  <si>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</si>
  <si>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</si>
  <si>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</si>
  <si>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</si>
  <si>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</si>
  <si>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</si>
  <si>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Млн дол. США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</si>
  <si>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</si>
  <si>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</si>
  <si>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</si>
  <si>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</si>
  <si>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</si>
  <si>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</si>
  <si>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</si>
  <si>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</si>
  <si>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</si>
  <si>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>Million USD</t>
  </si>
  <si>
    <t xml:space="preserve"> 2022 to  2021 (%)</t>
  </si>
  <si>
    <t>у 5.1 р.б.</t>
  </si>
  <si>
    <t>5.1 times more</t>
  </si>
  <si>
    <t>Belarus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</si>
  <si>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</si>
  <si>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</si>
  <si>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</si>
  <si>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</si>
  <si>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</si>
  <si>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</si>
  <si>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</si>
  <si>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>Finland</t>
  </si>
  <si>
    <t>I кв. 2023 у % до I кв. 2022</t>
  </si>
  <si>
    <t>QI 2023 to QI 2022 (%)</t>
  </si>
  <si>
    <t>Канада</t>
  </si>
  <si>
    <t>Canada</t>
  </si>
  <si>
    <t>у 11,4 р.б.</t>
  </si>
  <si>
    <t>11.4 times more</t>
  </si>
  <si>
    <t>у 5,3 р.б.</t>
  </si>
  <si>
    <t>5.3 times more</t>
  </si>
  <si>
    <t>eng</t>
  </si>
  <si>
    <t>російська федерація</t>
  </si>
  <si>
    <t>russian federation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</si>
  <si>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</si>
  <si>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</si>
  <si>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 xml:space="preserve"> Since 2014, data exclude the temporarily occupied by the russian federation territories of Ukraine.</t>
  </si>
  <si>
    <t>З 2014 року дані подаються без урахування тимчасово окупованої російською федерацією території України.</t>
  </si>
  <si>
    <t>січ.-вер. 2023 у % до січ.-вер. 2022</t>
  </si>
  <si>
    <t>Jan-Sept 2023 to Jan-Sept 2022 (%)</t>
  </si>
  <si>
    <t>Китай</t>
  </si>
  <si>
    <t>Туреччина</t>
  </si>
  <si>
    <t>Італія</t>
  </si>
  <si>
    <t>Словаччина</t>
  </si>
  <si>
    <t>Чехія</t>
  </si>
  <si>
    <t>Франція</t>
  </si>
  <si>
    <t xml:space="preserve"> Індія</t>
  </si>
  <si>
    <t>Литва</t>
  </si>
  <si>
    <t>Греція</t>
  </si>
  <si>
    <t>Австрія</t>
  </si>
  <si>
    <t>Швеція</t>
  </si>
  <si>
    <t>Швейцарія</t>
  </si>
  <si>
    <t>Латвія</t>
  </si>
  <si>
    <t>Азербайджан</t>
  </si>
  <si>
    <t>Польща</t>
  </si>
  <si>
    <t>Німеччина</t>
  </si>
  <si>
    <t>Болгарія</t>
  </si>
  <si>
    <t>Іспанія</t>
  </si>
  <si>
    <t>Нідерланди</t>
  </si>
  <si>
    <t>Бельгія</t>
  </si>
  <si>
    <t>Єгипет</t>
  </si>
  <si>
    <t>Саудівська Аравія</t>
  </si>
  <si>
    <t>В'єтнам</t>
  </si>
  <si>
    <t>Ізраїль</t>
  </si>
  <si>
    <t>Казахстан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</si>
  <si>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</si>
  <si>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</si>
  <si>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</si>
  <si>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 xml:space="preserve">1.5 Динаміка імпорту товарів у розрізі країн світу </t>
  </si>
  <si>
    <t>1.5 Dynamics of Goods Imports by Country</t>
  </si>
  <si>
    <t>1.4 Dynamics of Goods Exports by Country</t>
  </si>
  <si>
    <t>TOTAL, million UAH</t>
  </si>
  <si>
    <t>Молдова</t>
  </si>
  <si>
    <t>Індонезія</t>
  </si>
  <si>
    <t>Норвегія</t>
  </si>
  <si>
    <t>Indonesia</t>
  </si>
  <si>
    <t>Ірак</t>
  </si>
  <si>
    <t>Ліван</t>
  </si>
  <si>
    <t>Португалія</t>
  </si>
  <si>
    <t>Бангладеш</t>
  </si>
  <si>
    <t>Туніс</t>
  </si>
  <si>
    <t>Portugal</t>
  </si>
  <si>
    <t>Bangladesh</t>
  </si>
  <si>
    <t>Tunisia</t>
  </si>
  <si>
    <t>Індія</t>
  </si>
  <si>
    <t>Фінляндія</t>
  </si>
  <si>
    <t>Білорусь</t>
  </si>
  <si>
    <t>Пакистан</t>
  </si>
  <si>
    <t>Малайзія</t>
  </si>
  <si>
    <t>Pakistan</t>
  </si>
  <si>
    <t>Malaysia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</si>
  <si>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</si>
  <si>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</si>
  <si>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</si>
  <si>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</si>
  <si>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 xml:space="preserve">1.3 Питома вага країн - основних торговельних партнерів України в загальному обсязі товарообороту у IV кварталі 2023 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</si>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</sst>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9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2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0" fillId="0" borderId="23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1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0" fillId="0" borderId="23" applyNumberFormat="0" applyFill="0" applyAlignment="0" applyProtection="0"/>
    <xf numFmtId="0" fontId="40" fillId="0" borderId="0"/>
    <xf numFmtId="0" fontId="62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3" fillId="0" borderId="0"/>
    <xf numFmtId="43" fontId="32" fillId="0" borderId="0" applyFont="0" applyFill="0" applyBorder="0" applyAlignment="0" applyProtection="0"/>
    <xf numFmtId="0" fontId="40" fillId="0" borderId="0"/>
    <xf numFmtId="0" fontId="2" fillId="0" borderId="0"/>
    <xf numFmtId="0" fontId="32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38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524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1" fontId="42" fillId="22" borderId="22" xfId="0" applyNumberFormat="1" applyFont="1" applyFill="1" applyBorder="1" applyAlignment="1">
      <alignment horizontal="centerContinuous"/>
    </xf>
    <xf numFmtId="0" fontId="38" fillId="22" borderId="21" xfId="0" applyFont="1" applyFill="1" applyBorder="1" applyAlignment="1">
      <alignment horizontal="centerContinuous"/>
    </xf>
    <xf numFmtId="0" fontId="38" fillId="22" borderId="13" xfId="0" applyFont="1" applyFill="1" applyBorder="1" applyAlignment="1">
      <alignment horizontal="centerContinuous"/>
    </xf>
    <xf numFmtId="0" fontId="38" fillId="22" borderId="14" xfId="0" applyFont="1" applyFill="1" applyBorder="1" applyAlignment="1">
      <alignment horizontal="centerContinuous"/>
    </xf>
    <xf numFmtId="49" fontId="38" fillId="22" borderId="0" xfId="162" applyNumberFormat="1" applyFont="1" applyFill="1" applyAlignment="1">
      <alignment vertical="center"/>
    </xf>
    <xf numFmtId="49" fontId="38" fillId="22" borderId="16" xfId="162" applyNumberFormat="1" applyFont="1" applyFill="1" applyBorder="1" applyAlignment="1">
      <alignment horizontal="center" vertical="center"/>
    </xf>
    <xf numFmtId="49" fontId="38" fillId="22" borderId="16" xfId="162" applyNumberFormat="1" applyFont="1" applyFill="1" applyBorder="1" applyAlignment="1">
      <alignment horizontal="centerContinuous" vertical="center"/>
    </xf>
    <xf numFmtId="49" fontId="38" fillId="22" borderId="18" xfId="162" applyNumberFormat="1" applyFont="1" applyFill="1" applyBorder="1" applyAlignment="1">
      <alignment horizontal="center" vertical="center"/>
    </xf>
    <xf numFmtId="49" fontId="38" fillId="22" borderId="18" xfId="162" applyNumberFormat="1" applyFont="1" applyFill="1" applyBorder="1" applyAlignment="1">
      <alignment horizontal="centerContinuous" vertical="center"/>
    </xf>
    <xf numFmtId="49" fontId="38" fillId="22" borderId="17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6" xfId="162" applyFont="1" applyFill="1" applyBorder="1" applyAlignment="1">
      <alignment horizontal="left" vertical="center"/>
    </xf>
    <xf numFmtId="0" fontId="50" fillId="22" borderId="16" xfId="162" applyFont="1" applyFill="1" applyBorder="1" applyAlignment="1">
      <alignment horizontal="left" vertical="center"/>
    </xf>
    <xf numFmtId="1" fontId="42" fillId="22" borderId="15" xfId="162" applyNumberFormat="1" applyFont="1" applyFill="1" applyBorder="1" applyAlignment="1">
      <alignment horizontal="right" vertical="center"/>
    </xf>
    <xf numFmtId="3" fontId="42" fillId="22" borderId="15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8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9" xfId="162" applyFont="1" applyFill="1" applyBorder="1" applyAlignment="1">
      <alignment vertical="center" wrapText="1"/>
    </xf>
    <xf numFmtId="0" fontId="50" fillId="22" borderId="20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center" wrapText="1"/>
    </xf>
    <xf numFmtId="0" fontId="53" fillId="22" borderId="18" xfId="162" applyFont="1" applyFill="1" applyBorder="1" applyAlignment="1">
      <alignment horizontal="left" vertical="center" wrapText="1"/>
    </xf>
    <xf numFmtId="0" fontId="54" fillId="22" borderId="18" xfId="162" applyFont="1" applyFill="1" applyBorder="1" applyAlignment="1">
      <alignment horizontal="left" vertical="center" wrapText="1"/>
    </xf>
    <xf numFmtId="0" fontId="55" fillId="22" borderId="18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8" xfId="162" applyFont="1" applyFill="1" applyBorder="1" applyAlignment="1">
      <alignment vertical="center" wrapText="1"/>
    </xf>
    <xf numFmtId="0" fontId="55" fillId="22" borderId="18" xfId="162" applyFont="1" applyFill="1" applyBorder="1" applyAlignment="1">
      <alignment vertical="center" wrapText="1"/>
    </xf>
    <xf numFmtId="0" fontId="54" fillId="22" borderId="19" xfId="162" applyFont="1" applyFill="1" applyBorder="1" applyAlignment="1">
      <alignment vertical="center" wrapText="1"/>
    </xf>
    <xf numFmtId="0" fontId="55" fillId="22" borderId="20" xfId="162" applyFont="1" applyFill="1" applyBorder="1" applyAlignment="1">
      <alignment vertical="center" wrapText="1"/>
    </xf>
    <xf numFmtId="168" fontId="54" fillId="22" borderId="15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9" xfId="162" applyFont="1" applyFill="1" applyBorder="1"/>
    <xf numFmtId="0" fontId="50" fillId="22" borderId="20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0" fontId="42" fillId="22" borderId="22" xfId="164" applyFont="1" applyFill="1" applyBorder="1" applyAlignment="1">
      <alignment horizontal="centerContinuous" vertical="center"/>
    </xf>
    <xf numFmtId="0" fontId="58" fillId="22" borderId="13" xfId="164" applyFont="1" applyFill="1" applyBorder="1" applyAlignment="1">
      <alignment horizontal="centerContinuous" vertical="center"/>
    </xf>
    <xf numFmtId="0" fontId="58" fillId="22" borderId="21" xfId="164" applyFont="1" applyFill="1" applyBorder="1" applyAlignment="1">
      <alignment horizontal="centerContinuous" vertical="center"/>
    </xf>
    <xf numFmtId="0" fontId="42" fillId="22" borderId="17" xfId="164" applyFont="1" applyFill="1" applyBorder="1" applyAlignment="1">
      <alignment horizontal="centerContinuous" vertical="center"/>
    </xf>
    <xf numFmtId="0" fontId="42" fillId="22" borderId="16" xfId="164" applyFont="1" applyFill="1" applyBorder="1" applyAlignment="1">
      <alignment horizontal="centerContinuous" vertical="center"/>
    </xf>
    <xf numFmtId="49" fontId="38" fillId="22" borderId="0" xfId="162" applyNumberFormat="1" applyFont="1" applyFill="1"/>
    <xf numFmtId="0" fontId="50" fillId="22" borderId="19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top" wrapText="1"/>
    </xf>
    <xf numFmtId="0" fontId="53" fillId="22" borderId="18" xfId="162" applyFont="1" applyFill="1" applyBorder="1" applyAlignment="1">
      <alignment horizontal="left" vertical="top" wrapText="1"/>
    </xf>
    <xf numFmtId="0" fontId="42" fillId="22" borderId="15" xfId="162" applyFont="1" applyFill="1" applyBorder="1" applyAlignment="1">
      <alignment horizontal="right" vertical="center"/>
    </xf>
    <xf numFmtId="0" fontId="55" fillId="22" borderId="19" xfId="162" applyFont="1" applyFill="1" applyBorder="1" applyAlignment="1">
      <alignment vertical="center" wrapText="1"/>
    </xf>
    <xf numFmtId="0" fontId="42" fillId="22" borderId="19" xfId="162" applyFont="1" applyFill="1" applyBorder="1" applyAlignment="1">
      <alignment wrapText="1"/>
    </xf>
    <xf numFmtId="0" fontId="50" fillId="22" borderId="19" xfId="162" applyFont="1" applyFill="1" applyBorder="1" applyAlignment="1">
      <alignment wrapText="1"/>
    </xf>
    <xf numFmtId="0" fontId="59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42" fillId="22" borderId="14" xfId="164" applyFont="1" applyFill="1" applyBorder="1" applyAlignment="1">
      <alignment horizontal="centerContinuous" vertical="center"/>
    </xf>
    <xf numFmtId="0" fontId="50" fillId="22" borderId="12" xfId="162" applyFont="1" applyFill="1" applyBorder="1" applyAlignment="1">
      <alignment vertical="center" wrapText="1"/>
    </xf>
    <xf numFmtId="0" fontId="42" fillId="22" borderId="13" xfId="164" applyFont="1" applyFill="1" applyBorder="1" applyAlignment="1">
      <alignment horizontal="centerContinuous" vertical="center"/>
    </xf>
    <xf numFmtId="0" fontId="42" fillId="28" borderId="15" xfId="162" applyFont="1" applyFill="1" applyBorder="1" applyAlignment="1">
      <alignment horizontal="right" vertical="center"/>
    </xf>
    <xf numFmtId="0" fontId="50" fillId="22" borderId="17" xfId="162" applyFont="1" applyFill="1" applyBorder="1" applyAlignment="1">
      <alignment horizontal="left" vertical="center"/>
    </xf>
    <xf numFmtId="3" fontId="42" fillId="28" borderId="15" xfId="162" applyNumberFormat="1" applyFont="1" applyFill="1" applyBorder="1" applyAlignment="1">
      <alignment horizontal="right" vertical="center"/>
    </xf>
    <xf numFmtId="0" fontId="53" fillId="22" borderId="17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20" xfId="162" applyFont="1" applyFill="1" applyBorder="1" applyAlignment="1">
      <alignment wrapText="1"/>
    </xf>
    <xf numFmtId="49" fontId="38" fillId="22" borderId="17" xfId="162" applyNumberFormat="1" applyFont="1" applyFill="1" applyBorder="1" applyAlignment="1">
      <alignment horizontal="centerContinuous" vertical="center"/>
    </xf>
    <xf numFmtId="1" fontId="42" fillId="22" borderId="11" xfId="162" applyNumberFormat="1" applyFont="1" applyFill="1" applyBorder="1" applyAlignment="1">
      <alignment horizontal="right" vertical="center"/>
    </xf>
    <xf numFmtId="3" fontId="49" fillId="28" borderId="0" xfId="162" applyNumberFormat="1" applyFont="1" applyFill="1" applyBorder="1" applyAlignment="1">
      <alignment horizontal="right" vertical="center"/>
    </xf>
    <xf numFmtId="0" fontId="42" fillId="22" borderId="3" xfId="164" applyFont="1" applyFill="1" applyBorder="1" applyAlignment="1">
      <alignment horizontal="centerContinuous" vertical="center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3" fontId="42" fillId="0" borderId="0" xfId="162" applyNumberFormat="1" applyFont="1" applyFill="1" applyBorder="1" applyAlignment="1">
      <alignment horizontal="right" vertical="center"/>
    </xf>
    <xf numFmtId="0" fontId="49" fillId="22" borderId="0" xfId="0" applyFont="1" applyFill="1" applyBorder="1" applyAlignment="1"/>
    <xf numFmtId="0" fontId="48" fillId="22" borderId="0" xfId="0" applyFont="1" applyFill="1" applyBorder="1" applyAlignment="1"/>
    <xf numFmtId="3" fontId="38" fillId="28" borderId="0" xfId="180" applyNumberFormat="1" applyFont="1" applyFill="1" applyBorder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5" xfId="162" applyNumberFormat="1" applyFont="1" applyFill="1" applyBorder="1" applyAlignment="1">
      <alignment horizontal="right" vertical="center"/>
    </xf>
    <xf numFmtId="3" fontId="49" fillId="22" borderId="15" xfId="162" applyNumberFormat="1" applyFont="1" applyFill="1" applyBorder="1" applyAlignment="1">
      <alignment horizontal="right" vertical="center"/>
    </xf>
    <xf numFmtId="0" fontId="38" fillId="22" borderId="0" xfId="249" applyFont="1" applyFill="1"/>
    <xf numFmtId="0" fontId="64" fillId="22" borderId="0" xfId="249" applyFont="1" applyFill="1" applyAlignment="1">
      <alignment horizontal="centerContinuous"/>
    </xf>
    <xf numFmtId="0" fontId="54" fillId="22" borderId="0" xfId="249" applyFont="1" applyFill="1" applyAlignment="1">
      <alignment horizontal="centerContinuous"/>
    </xf>
    <xf numFmtId="0" fontId="64" fillId="22" borderId="0" xfId="249" applyFont="1" applyFill="1"/>
    <xf numFmtId="0" fontId="64" fillId="22" borderId="0" xfId="249" applyFont="1" applyFill="1" applyBorder="1"/>
    <xf numFmtId="0" fontId="38" fillId="22" borderId="0" xfId="249" applyFont="1" applyFill="1" applyBorder="1"/>
    <xf numFmtId="0" fontId="42" fillId="22" borderId="0" xfId="249" applyFont="1" applyFill="1"/>
    <xf numFmtId="0" fontId="42" fillId="22" borderId="0" xfId="249" applyFont="1" applyFill="1" applyAlignment="1">
      <alignment horizontal="right"/>
    </xf>
    <xf numFmtId="0" fontId="42" fillId="22" borderId="0" xfId="249" applyFont="1" applyFill="1" applyAlignment="1">
      <alignment horizontal="centerContinuous"/>
    </xf>
    <xf numFmtId="0" fontId="52" fillId="22" borderId="0" xfId="249" applyFont="1" applyFill="1" applyAlignment="1">
      <alignment horizontal="centerContinuous"/>
    </xf>
    <xf numFmtId="0" fontId="42" fillId="22" borderId="0" xfId="249" applyFont="1" applyFill="1" applyBorder="1"/>
    <xf numFmtId="0" fontId="38" fillId="22" borderId="0" xfId="250" applyFont="1" applyFill="1" applyAlignment="1">
      <alignment horizontal="left"/>
    </xf>
    <xf numFmtId="0" fontId="38" fillId="22" borderId="0" xfId="164" applyFont="1" applyFill="1"/>
    <xf numFmtId="0" fontId="38" fillId="22" borderId="0" xfId="249" applyFont="1" applyFill="1" applyAlignment="1">
      <alignment horizontal="right"/>
    </xf>
    <xf numFmtId="0" fontId="38" fillId="22" borderId="0" xfId="249" applyFont="1" applyFill="1" applyAlignment="1">
      <alignment horizontal="centerContinuous"/>
    </xf>
    <xf numFmtId="0" fontId="49" fillId="28" borderId="0" xfId="251" applyFont="1" applyFill="1"/>
    <xf numFmtId="0" fontId="54" fillId="22" borderId="17" xfId="249" applyFont="1" applyFill="1" applyBorder="1" applyAlignment="1">
      <alignment horizontal="center" vertical="center" wrapText="1"/>
    </xf>
    <xf numFmtId="0" fontId="49" fillId="22" borderId="16" xfId="249" applyFont="1" applyFill="1" applyBorder="1" applyAlignment="1">
      <alignment horizontal="center" vertical="center"/>
    </xf>
    <xf numFmtId="0" fontId="42" fillId="22" borderId="14" xfId="249" applyFont="1" applyFill="1" applyBorder="1" applyAlignment="1">
      <alignment horizontal="center" vertical="center"/>
    </xf>
    <xf numFmtId="0" fontId="49" fillId="22" borderId="16" xfId="249" applyFont="1" applyFill="1" applyBorder="1" applyAlignment="1">
      <alignment horizontal="left" vertical="center"/>
    </xf>
    <xf numFmtId="0" fontId="50" fillId="22" borderId="15" xfId="249" applyFont="1" applyFill="1" applyBorder="1" applyAlignment="1">
      <alignment horizontal="centerContinuous" vertical="center"/>
    </xf>
    <xf numFmtId="0" fontId="50" fillId="22" borderId="15" xfId="249" applyFont="1" applyFill="1" applyBorder="1" applyAlignment="1">
      <alignment horizontal="left" vertical="center"/>
    </xf>
    <xf numFmtId="3" fontId="42" fillId="22" borderId="15" xfId="249" applyNumberFormat="1" applyFont="1" applyFill="1" applyBorder="1" applyAlignment="1">
      <alignment horizontal="center" vertical="center"/>
    </xf>
    <xf numFmtId="168" fontId="54" fillId="22" borderId="15" xfId="249" applyNumberFormat="1" applyFont="1" applyFill="1" applyBorder="1" applyAlignment="1">
      <alignment horizontal="center" vertical="center" wrapText="1"/>
    </xf>
    <xf numFmtId="0" fontId="38" fillId="22" borderId="18" xfId="249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/>
    </xf>
    <xf numFmtId="0" fontId="38" fillId="28" borderId="0" xfId="249" applyFont="1" applyFill="1" applyBorder="1"/>
    <xf numFmtId="3" fontId="38" fillId="22" borderId="0" xfId="249" applyNumberFormat="1" applyFont="1" applyFill="1" applyBorder="1" applyAlignment="1">
      <alignment horizontal="center" vertical="center"/>
    </xf>
    <xf numFmtId="168" fontId="54" fillId="22" borderId="0" xfId="249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 wrapText="1"/>
    </xf>
    <xf numFmtId="0" fontId="38" fillId="22" borderId="19" xfId="249" applyFont="1" applyFill="1" applyBorder="1" applyAlignment="1">
      <alignment horizontal="center" vertical="center"/>
    </xf>
    <xf numFmtId="1" fontId="48" fillId="22" borderId="19" xfId="0" applyNumberFormat="1" applyFont="1" applyFill="1" applyBorder="1" applyAlignment="1">
      <alignment vertical="center"/>
    </xf>
    <xf numFmtId="3" fontId="38" fillId="22" borderId="11" xfId="249" applyNumberFormat="1" applyFont="1" applyFill="1" applyBorder="1" applyAlignment="1">
      <alignment horizontal="center" vertical="center"/>
    </xf>
    <xf numFmtId="168" fontId="54" fillId="22" borderId="11" xfId="249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3" applyFont="1" applyFill="1" applyBorder="1"/>
    <xf numFmtId="0" fontId="38" fillId="22" borderId="0" xfId="0" applyFont="1" applyFill="1"/>
    <xf numFmtId="0" fontId="55" fillId="22" borderId="0" xfId="254" applyFont="1" applyFill="1"/>
    <xf numFmtId="0" fontId="51" fillId="22" borderId="0" xfId="254" applyFont="1" applyFill="1"/>
    <xf numFmtId="0" fontId="38" fillId="22" borderId="0" xfId="163" applyFont="1" applyFill="1"/>
    <xf numFmtId="0" fontId="56" fillId="0" borderId="0" xfId="0" applyFont="1" applyAlignment="1">
      <alignment vertical="center"/>
    </xf>
    <xf numFmtId="0" fontId="54" fillId="22" borderId="0" xfId="249" applyFont="1" applyFill="1"/>
    <xf numFmtId="0" fontId="65" fillId="22" borderId="0" xfId="78" applyFont="1" applyFill="1" applyAlignment="1" applyProtection="1"/>
    <xf numFmtId="0" fontId="66" fillId="22" borderId="0" xfId="253" applyFont="1" applyFill="1"/>
    <xf numFmtId="0" fontId="67" fillId="22" borderId="0" xfId="253" applyFont="1" applyFill="1"/>
    <xf numFmtId="0" fontId="68" fillId="22" borderId="0" xfId="253" applyFont="1" applyFill="1"/>
    <xf numFmtId="0" fontId="67" fillId="22" borderId="0" xfId="253" applyFont="1" applyFill="1" applyAlignment="1"/>
    <xf numFmtId="0" fontId="42" fillId="22" borderId="0" xfId="251" applyFont="1" applyFill="1"/>
    <xf numFmtId="0" fontId="69" fillId="22" borderId="0" xfId="251" applyFont="1" applyFill="1" applyAlignment="1">
      <alignment horizontal="center"/>
    </xf>
    <xf numFmtId="0" fontId="70" fillId="22" borderId="0" xfId="251" applyFont="1" applyFill="1" applyAlignment="1">
      <alignment horizontal="center"/>
    </xf>
    <xf numFmtId="0" fontId="42" fillId="22" borderId="0" xfId="251" applyFont="1" applyFill="1" applyAlignment="1">
      <alignment horizontal="center"/>
    </xf>
    <xf numFmtId="0" fontId="71" fillId="22" borderId="0" xfId="253" applyFont="1" applyFill="1" applyAlignment="1"/>
    <xf numFmtId="0" fontId="71" fillId="22" borderId="0" xfId="0" applyFont="1" applyFill="1"/>
    <xf numFmtId="0" fontId="72" fillId="22" borderId="0" xfId="0" applyFont="1" applyFill="1"/>
    <xf numFmtId="0" fontId="67" fillId="22" borderId="0" xfId="0" applyFont="1" applyFill="1"/>
    <xf numFmtId="0" fontId="73" fillId="22" borderId="0" xfId="0" applyFont="1" applyFill="1"/>
    <xf numFmtId="0" fontId="71" fillId="22" borderId="0" xfId="253" applyFont="1" applyFill="1"/>
    <xf numFmtId="0" fontId="71" fillId="28" borderId="0" xfId="253" applyFont="1" applyFill="1"/>
    <xf numFmtId="0" fontId="42" fillId="22" borderId="0" xfId="253" applyFont="1" applyFill="1"/>
    <xf numFmtId="0" fontId="38" fillId="22" borderId="0" xfId="253" applyFont="1" applyFill="1"/>
    <xf numFmtId="3" fontId="64" fillId="22" borderId="0" xfId="253" applyNumberFormat="1" applyFont="1" applyFill="1"/>
    <xf numFmtId="0" fontId="64" fillId="22" borderId="0" xfId="253" applyFont="1" applyFill="1"/>
    <xf numFmtId="3" fontId="38" fillId="22" borderId="0" xfId="253" applyNumberFormat="1" applyFont="1" applyFill="1"/>
    <xf numFmtId="3" fontId="74" fillId="22" borderId="0" xfId="253" applyNumberFormat="1" applyFont="1" applyFill="1"/>
    <xf numFmtId="0" fontId="74" fillId="22" borderId="0" xfId="253" applyFont="1" applyFill="1"/>
    <xf numFmtId="0" fontId="38" fillId="22" borderId="0" xfId="253" applyFont="1" applyFill="1" applyAlignment="1"/>
    <xf numFmtId="3" fontId="38" fillId="22" borderId="0" xfId="253" applyNumberFormat="1" applyFont="1" applyFill="1" applyAlignment="1"/>
    <xf numFmtId="0" fontId="42" fillId="28" borderId="0" xfId="251" applyFont="1" applyFill="1"/>
    <xf numFmtId="3" fontId="42" fillId="28" borderId="0" xfId="251" applyNumberFormat="1" applyFont="1" applyFill="1"/>
    <xf numFmtId="0" fontId="46" fillId="22" borderId="0" xfId="253" applyFont="1" applyFill="1" applyAlignment="1"/>
    <xf numFmtId="0" fontId="75" fillId="28" borderId="0" xfId="253" applyFont="1" applyFill="1" applyBorder="1" applyAlignment="1">
      <alignment horizontal="center" vertical="center" wrapText="1"/>
    </xf>
    <xf numFmtId="0" fontId="76" fillId="28" borderId="0" xfId="255" applyFont="1" applyFill="1" applyBorder="1" applyAlignment="1">
      <alignment horizontal="center" vertical="center" wrapText="1"/>
    </xf>
    <xf numFmtId="0" fontId="77" fillId="28" borderId="0" xfId="253" applyFont="1" applyFill="1"/>
    <xf numFmtId="0" fontId="46" fillId="22" borderId="0" xfId="253" applyFont="1" applyFill="1"/>
    <xf numFmtId="0" fontId="48" fillId="22" borderId="0" xfId="253" applyFont="1" applyFill="1"/>
    <xf numFmtId="0" fontId="78" fillId="22" borderId="0" xfId="253" applyFont="1" applyFill="1"/>
    <xf numFmtId="0" fontId="46" fillId="28" borderId="0" xfId="253" applyFont="1" applyFill="1"/>
    <xf numFmtId="174" fontId="38" fillId="22" borderId="0" xfId="252" applyNumberFormat="1" applyFont="1" applyFill="1"/>
    <xf numFmtId="3" fontId="79" fillId="22" borderId="0" xfId="164" applyNumberFormat="1" applyFont="1" applyFill="1"/>
    <xf numFmtId="174" fontId="64" fillId="22" borderId="0" xfId="252" applyNumberFormat="1" applyFont="1" applyFill="1"/>
    <xf numFmtId="174" fontId="38" fillId="22" borderId="0" xfId="252" applyNumberFormat="1" applyFont="1" applyFill="1" applyAlignment="1"/>
    <xf numFmtId="174" fontId="64" fillId="22" borderId="0" xfId="252" applyNumberFormat="1" applyFont="1" applyFill="1" applyAlignment="1"/>
    <xf numFmtId="174" fontId="46" fillId="22" borderId="0" xfId="252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6" applyFont="1" applyFill="1" applyBorder="1" applyAlignment="1">
      <alignment horizontal="centerContinuous" vertical="center"/>
    </xf>
    <xf numFmtId="0" fontId="48" fillId="22" borderId="0" xfId="0" applyFont="1" applyFill="1"/>
    <xf numFmtId="0" fontId="78" fillId="22" borderId="0" xfId="0" applyFont="1" applyFill="1"/>
    <xf numFmtId="0" fontId="46" fillId="22" borderId="0" xfId="253" applyFont="1" applyFill="1" applyBorder="1"/>
    <xf numFmtId="0" fontId="42" fillId="22" borderId="0" xfId="256" applyFont="1" applyFill="1" applyBorder="1" applyAlignment="1">
      <alignment horizontal="center" vertical="center"/>
    </xf>
    <xf numFmtId="0" fontId="45" fillId="22" borderId="0" xfId="256" applyFont="1" applyFill="1" applyBorder="1" applyAlignment="1">
      <alignment horizontal="center" vertical="center"/>
    </xf>
    <xf numFmtId="0" fontId="45" fillId="28" borderId="0" xfId="256" applyFont="1" applyFill="1" applyBorder="1" applyAlignment="1">
      <alignment horizontal="centerContinuous" vertical="center"/>
    </xf>
    <xf numFmtId="0" fontId="49" fillId="22" borderId="0" xfId="256" applyFont="1" applyFill="1" applyBorder="1" applyAlignment="1">
      <alignment horizontal="centerContinuous" vertical="center"/>
    </xf>
    <xf numFmtId="0" fontId="42" fillId="22" borderId="0" xfId="256" applyFont="1" applyFill="1" applyBorder="1" applyAlignment="1">
      <alignment horizontal="centerContinuous" vertical="center"/>
    </xf>
    <xf numFmtId="0" fontId="80" fillId="22" borderId="0" xfId="256" applyFont="1" applyFill="1" applyBorder="1" applyAlignment="1">
      <alignment horizontal="centerContinuous" vertical="center"/>
    </xf>
    <xf numFmtId="0" fontId="71" fillId="22" borderId="0" xfId="253" applyFont="1" applyFill="1" applyBorder="1"/>
    <xf numFmtId="49" fontId="42" fillId="22" borderId="16" xfId="162" applyNumberFormat="1" applyFont="1" applyFill="1" applyBorder="1" applyAlignment="1">
      <alignment horizontal="center" vertical="center"/>
    </xf>
    <xf numFmtId="49" fontId="42" fillId="28" borderId="16" xfId="162" applyNumberFormat="1" applyFont="1" applyFill="1" applyBorder="1" applyAlignment="1">
      <alignment horizontal="center" vertical="center"/>
    </xf>
    <xf numFmtId="49" fontId="42" fillId="0" borderId="16" xfId="162" applyNumberFormat="1" applyFont="1" applyFill="1" applyBorder="1" applyAlignment="1">
      <alignment horizontal="center" vertical="center"/>
    </xf>
    <xf numFmtId="49" fontId="49" fillId="0" borderId="16" xfId="162" applyNumberFormat="1" applyFont="1" applyFill="1" applyBorder="1" applyAlignment="1">
      <alignment horizontal="center" vertical="center"/>
    </xf>
    <xf numFmtId="49" fontId="49" fillId="28" borderId="16" xfId="162" applyNumberFormat="1" applyFont="1" applyFill="1" applyBorder="1" applyAlignment="1">
      <alignment horizontal="center" vertical="center"/>
    </xf>
    <xf numFmtId="49" fontId="42" fillId="0" borderId="18" xfId="162" applyNumberFormat="1" applyFont="1" applyFill="1" applyBorder="1" applyAlignment="1">
      <alignment horizontal="center" vertical="center"/>
    </xf>
    <xf numFmtId="49" fontId="49" fillId="0" borderId="18" xfId="162" applyNumberFormat="1" applyFont="1" applyFill="1" applyBorder="1" applyAlignment="1">
      <alignment horizontal="center" vertical="center"/>
    </xf>
    <xf numFmtId="49" fontId="49" fillId="0" borderId="12" xfId="162" applyNumberFormat="1" applyFont="1" applyFill="1" applyBorder="1" applyAlignment="1">
      <alignment horizontal="center" vertical="center"/>
    </xf>
    <xf numFmtId="49" fontId="49" fillId="28" borderId="18" xfId="162" applyNumberFormat="1" applyFont="1" applyFill="1" applyBorder="1" applyAlignment="1">
      <alignment horizontal="center" vertical="center"/>
    </xf>
    <xf numFmtId="49" fontId="42" fillId="28" borderId="18" xfId="162" applyNumberFormat="1" applyFont="1" applyFill="1" applyBorder="1" applyAlignment="1">
      <alignment horizontal="center" vertical="center"/>
    </xf>
    <xf numFmtId="49" fontId="42" fillId="28" borderId="12" xfId="162" applyNumberFormat="1" applyFont="1" applyFill="1" applyBorder="1" applyAlignment="1">
      <alignment horizontal="center" vertical="center"/>
    </xf>
    <xf numFmtId="9" fontId="54" fillId="22" borderId="0" xfId="255" applyNumberFormat="1" applyFont="1" applyFill="1" applyBorder="1" applyAlignment="1">
      <alignment horizontal="center" vertical="center" wrapText="1"/>
    </xf>
    <xf numFmtId="9" fontId="76" fillId="22" borderId="0" xfId="255" applyNumberFormat="1" applyFont="1" applyFill="1" applyBorder="1" applyAlignment="1">
      <alignment horizontal="center" vertical="center" wrapText="1"/>
    </xf>
    <xf numFmtId="0" fontId="81" fillId="28" borderId="0" xfId="255" applyFont="1" applyFill="1" applyBorder="1" applyAlignment="1">
      <alignment horizontal="center" vertical="center" wrapText="1"/>
    </xf>
    <xf numFmtId="0" fontId="54" fillId="28" borderId="0" xfId="255" applyFont="1" applyFill="1" applyBorder="1" applyAlignment="1">
      <alignment horizontal="center" vertical="center" wrapText="1"/>
    </xf>
    <xf numFmtId="0" fontId="75" fillId="28" borderId="3" xfId="253" applyFont="1" applyFill="1" applyBorder="1" applyAlignment="1">
      <alignment horizontal="center" vertical="center" wrapText="1"/>
    </xf>
    <xf numFmtId="0" fontId="82" fillId="28" borderId="0" xfId="255" applyFont="1" applyFill="1" applyBorder="1" applyAlignment="1">
      <alignment horizontal="center" vertical="center" wrapText="1"/>
    </xf>
    <xf numFmtId="0" fontId="48" fillId="28" borderId="0" xfId="0" applyFont="1" applyFill="1"/>
    <xf numFmtId="0" fontId="72" fillId="28" borderId="0" xfId="253" applyFont="1" applyFill="1"/>
    <xf numFmtId="0" fontId="76" fillId="22" borderId="0" xfId="253" applyFont="1" applyFill="1" applyBorder="1" applyAlignment="1">
      <alignment horizontal="center" vertical="center" wrapText="1"/>
    </xf>
    <xf numFmtId="0" fontId="83" fillId="22" borderId="0" xfId="253" applyFont="1" applyFill="1" applyAlignment="1">
      <alignment wrapText="1"/>
    </xf>
    <xf numFmtId="175" fontId="54" fillId="22" borderId="0" xfId="249" applyNumberFormat="1" applyFont="1" applyFill="1" applyBorder="1" applyAlignment="1">
      <alignment horizontal="center" vertical="center"/>
    </xf>
    <xf numFmtId="175" fontId="76" fillId="22" borderId="0" xfId="249" applyNumberFormat="1" applyFont="1" applyFill="1" applyBorder="1" applyAlignment="1">
      <alignment horizontal="center" vertical="center"/>
    </xf>
    <xf numFmtId="168" fontId="76" fillId="22" borderId="0" xfId="255" applyNumberFormat="1" applyFont="1" applyFill="1" applyBorder="1" applyAlignment="1">
      <alignment horizontal="center" vertical="center" wrapText="1"/>
    </xf>
    <xf numFmtId="168" fontId="76" fillId="28" borderId="0" xfId="255" applyNumberFormat="1" applyFont="1" applyFill="1" applyBorder="1" applyAlignment="1">
      <alignment horizontal="center" vertical="center" wrapText="1"/>
    </xf>
    <xf numFmtId="168" fontId="81" fillId="22" borderId="0" xfId="255" applyNumberFormat="1" applyFont="1" applyFill="1" applyBorder="1" applyAlignment="1">
      <alignment horizontal="center" vertical="center" wrapText="1"/>
    </xf>
    <xf numFmtId="168" fontId="54" fillId="22" borderId="0" xfId="255" applyNumberFormat="1" applyFont="1" applyFill="1" applyBorder="1" applyAlignment="1">
      <alignment horizontal="center" vertical="center" wrapText="1"/>
    </xf>
    <xf numFmtId="168" fontId="82" fillId="22" borderId="0" xfId="255" applyNumberFormat="1" applyFont="1" applyFill="1" applyBorder="1" applyAlignment="1">
      <alignment horizontal="center" vertical="center" wrapText="1"/>
    </xf>
    <xf numFmtId="1" fontId="38" fillId="28" borderId="18" xfId="252" applyNumberFormat="1" applyFont="1" applyFill="1" applyBorder="1" applyAlignment="1">
      <alignment horizontal="left" vertical="center"/>
    </xf>
    <xf numFmtId="3" fontId="38" fillId="22" borderId="12" xfId="249" applyNumberFormat="1" applyFont="1" applyFill="1" applyBorder="1" applyAlignment="1">
      <alignment horizontal="center" vertical="center"/>
    </xf>
    <xf numFmtId="3" fontId="38" fillId="22" borderId="24" xfId="249" applyNumberFormat="1" applyFont="1" applyFill="1" applyBorder="1" applyAlignment="1">
      <alignment horizontal="center" vertical="center"/>
    </xf>
    <xf numFmtId="0" fontId="83" fillId="22" borderId="0" xfId="253" applyFont="1" applyFill="1"/>
    <xf numFmtId="1" fontId="67" fillId="22" borderId="0" xfId="253" applyNumberFormat="1" applyFont="1" applyFill="1"/>
    <xf numFmtId="0" fontId="76" fillId="0" borderId="0" xfId="255" applyFont="1" applyFill="1" applyBorder="1" applyAlignment="1">
      <alignment horizontal="center" vertical="center" wrapText="1"/>
    </xf>
    <xf numFmtId="1" fontId="51" fillId="28" borderId="0" xfId="252" applyNumberFormat="1" applyFont="1" applyFill="1" applyBorder="1" applyAlignment="1">
      <alignment horizontal="left" vertical="center"/>
    </xf>
    <xf numFmtId="1" fontId="48" fillId="28" borderId="0" xfId="252" applyNumberFormat="1" applyFont="1" applyFill="1" applyBorder="1" applyAlignment="1">
      <alignment horizontal="left" vertical="center"/>
    </xf>
    <xf numFmtId="3" fontId="38" fillId="28" borderId="12" xfId="249" applyNumberFormat="1" applyFont="1" applyFill="1" applyBorder="1" applyAlignment="1">
      <alignment horizontal="center" vertical="center"/>
    </xf>
    <xf numFmtId="3" fontId="38" fillId="28" borderId="0" xfId="249" applyNumberFormat="1" applyFont="1" applyFill="1" applyBorder="1" applyAlignment="1">
      <alignment horizontal="center" vertical="center"/>
    </xf>
    <xf numFmtId="0" fontId="67" fillId="28" borderId="0" xfId="253" applyFont="1" applyFill="1"/>
    <xf numFmtId="3" fontId="67" fillId="28" borderId="0" xfId="253" applyNumberFormat="1" applyFont="1" applyFill="1"/>
    <xf numFmtId="3" fontId="71" fillId="28" borderId="0" xfId="253" applyNumberFormat="1" applyFont="1" applyFill="1"/>
    <xf numFmtId="0" fontId="71" fillId="28" borderId="0" xfId="0" applyFont="1" applyFill="1"/>
    <xf numFmtId="0" fontId="72" fillId="28" borderId="0" xfId="0" applyFont="1" applyFill="1"/>
    <xf numFmtId="0" fontId="67" fillId="28" borderId="0" xfId="0" applyFont="1" applyFill="1"/>
    <xf numFmtId="0" fontId="73" fillId="28" borderId="0" xfId="0" applyFont="1" applyFill="1"/>
    <xf numFmtId="1" fontId="38" fillId="28" borderId="18" xfId="252" applyNumberFormat="1" applyFont="1" applyFill="1" applyBorder="1" applyAlignment="1">
      <alignment horizontal="left" vertical="center" wrapText="1"/>
    </xf>
    <xf numFmtId="0" fontId="48" fillId="28" borderId="0" xfId="253" applyFont="1" applyFill="1" applyBorder="1"/>
    <xf numFmtId="1" fontId="38" fillId="28" borderId="0" xfId="252" applyNumberFormat="1" applyFont="1" applyFill="1" applyBorder="1" applyAlignment="1">
      <alignment horizontal="center" vertical="center"/>
    </xf>
    <xf numFmtId="1" fontId="38" fillId="28" borderId="19" xfId="252" applyNumberFormat="1" applyFont="1" applyFill="1" applyBorder="1" applyAlignment="1">
      <alignment horizontal="left" vertical="center"/>
    </xf>
    <xf numFmtId="3" fontId="38" fillId="22" borderId="20" xfId="249" applyNumberFormat="1" applyFont="1" applyFill="1" applyBorder="1" applyAlignment="1">
      <alignment horizontal="center" vertical="center"/>
    </xf>
    <xf numFmtId="3" fontId="38" fillId="22" borderId="25" xfId="249" applyNumberFormat="1" applyFont="1" applyFill="1" applyBorder="1" applyAlignment="1">
      <alignment horizontal="center" vertical="center"/>
    </xf>
    <xf numFmtId="0" fontId="38" fillId="22" borderId="0" xfId="253" applyFont="1" applyFill="1" applyBorder="1"/>
    <xf numFmtId="0" fontId="51" fillId="22" borderId="0" xfId="163" applyFont="1" applyFill="1"/>
    <xf numFmtId="1" fontId="38" fillId="22" borderId="0" xfId="252" applyNumberFormat="1" applyFont="1" applyFill="1" applyBorder="1" applyAlignment="1">
      <alignment horizontal="center" vertical="center"/>
    </xf>
    <xf numFmtId="3" fontId="46" fillId="22" borderId="0" xfId="249" applyNumberFormat="1" applyFont="1" applyFill="1" applyBorder="1" applyAlignment="1">
      <alignment horizontal="center" vertical="center"/>
    </xf>
    <xf numFmtId="168" fontId="76" fillId="22" borderId="0" xfId="0" applyNumberFormat="1" applyFont="1" applyFill="1" applyBorder="1" applyAlignment="1">
      <alignment horizontal="center" vertical="center"/>
    </xf>
    <xf numFmtId="168" fontId="81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82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0" fontId="55" fillId="22" borderId="0" xfId="161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8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3" applyFont="1" applyFill="1" applyBorder="1"/>
    <xf numFmtId="0" fontId="51" fillId="28" borderId="0" xfId="253" applyFont="1" applyFill="1" applyBorder="1"/>
    <xf numFmtId="0" fontId="56" fillId="28" borderId="0" xfId="0" applyFont="1" applyFill="1" applyAlignment="1">
      <alignment vertical="center"/>
    </xf>
    <xf numFmtId="169" fontId="84" fillId="28" borderId="0" xfId="160" applyNumberFormat="1" applyFont="1" applyFill="1" applyAlignment="1" applyProtection="1"/>
    <xf numFmtId="1" fontId="38" fillId="28" borderId="0" xfId="162" applyNumberFormat="1" applyFont="1" applyFill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8" fillId="28" borderId="0" xfId="159" applyFont="1" applyFill="1"/>
    <xf numFmtId="0" fontId="45" fillId="28" borderId="0" xfId="251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38" fillId="22" borderId="0" xfId="259" applyFont="1" applyFill="1"/>
    <xf numFmtId="0" fontId="57" fillId="28" borderId="0" xfId="78" applyFont="1" applyFill="1" applyAlignment="1" applyProtection="1"/>
    <xf numFmtId="0" fontId="38" fillId="28" borderId="0" xfId="253" applyFont="1" applyFill="1"/>
    <xf numFmtId="0" fontId="51" fillId="28" borderId="0" xfId="253" applyFont="1" applyFill="1"/>
    <xf numFmtId="0" fontId="64" fillId="28" borderId="0" xfId="253" applyFont="1" applyFill="1" applyBorder="1"/>
    <xf numFmtId="0" fontId="38" fillId="28" borderId="0" xfId="253" applyFont="1" applyFill="1" applyBorder="1" applyAlignment="1"/>
    <xf numFmtId="0" fontId="38" fillId="28" borderId="0" xfId="253" applyFont="1" applyFill="1" applyAlignment="1"/>
    <xf numFmtId="0" fontId="46" fillId="28" borderId="0" xfId="253" applyFont="1" applyFill="1" applyAlignment="1"/>
    <xf numFmtId="0" fontId="48" fillId="28" borderId="0" xfId="253" applyFont="1" applyFill="1"/>
    <xf numFmtId="0" fontId="42" fillId="28" borderId="0" xfId="253" applyFont="1" applyFill="1"/>
    <xf numFmtId="49" fontId="42" fillId="28" borderId="0" xfId="162" applyNumberFormat="1" applyFont="1" applyFill="1" applyBorder="1" applyAlignment="1">
      <alignment horizontal="center" vertical="center"/>
    </xf>
    <xf numFmtId="174" fontId="38" fillId="28" borderId="0" xfId="252" applyNumberFormat="1" applyFont="1" applyFill="1" applyBorder="1"/>
    <xf numFmtId="3" fontId="38" fillId="28" borderId="0" xfId="253" applyNumberFormat="1" applyFont="1" applyFill="1" applyBorder="1" applyAlignment="1"/>
    <xf numFmtId="0" fontId="85" fillId="28" borderId="0" xfId="0" applyFont="1" applyFill="1"/>
    <xf numFmtId="0" fontId="38" fillId="28" borderId="0" xfId="250" applyFont="1" applyFill="1" applyAlignment="1">
      <alignment horizontal="left"/>
    </xf>
    <xf numFmtId="3" fontId="79" fillId="28" borderId="0" xfId="164" applyNumberFormat="1" applyFont="1" applyFill="1" applyBorder="1"/>
    <xf numFmtId="0" fontId="38" fillId="28" borderId="0" xfId="252" applyFont="1" applyFill="1" applyBorder="1"/>
    <xf numFmtId="3" fontId="38" fillId="28" borderId="0" xfId="253" applyNumberFormat="1" applyFont="1" applyFill="1" applyBorder="1"/>
    <xf numFmtId="0" fontId="46" fillId="28" borderId="0" xfId="253" applyFont="1" applyFill="1" applyBorder="1"/>
    <xf numFmtId="174" fontId="38" fillId="28" borderId="0" xfId="252" applyNumberFormat="1" applyFont="1" applyFill="1"/>
    <xf numFmtId="174" fontId="51" fillId="28" borderId="0" xfId="252" applyNumberFormat="1" applyFont="1" applyFill="1"/>
    <xf numFmtId="174" fontId="38" fillId="28" borderId="0" xfId="252" applyNumberFormat="1" applyFont="1" applyFill="1" applyBorder="1" applyAlignment="1"/>
    <xf numFmtId="174" fontId="70" fillId="28" borderId="0" xfId="252" applyNumberFormat="1" applyFont="1" applyFill="1" applyBorder="1" applyAlignment="1"/>
    <xf numFmtId="0" fontId="46" fillId="28" borderId="0" xfId="250" applyFont="1" applyFill="1" applyAlignment="1">
      <alignment horizontal="left"/>
    </xf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38" fillId="28" borderId="0" xfId="252" applyFont="1" applyFill="1" applyBorder="1" applyAlignment="1"/>
    <xf numFmtId="0" fontId="76" fillId="28" borderId="0" xfId="253" applyFont="1" applyFill="1" applyBorder="1" applyAlignment="1">
      <alignment horizontal="center" vertical="center" wrapText="1"/>
    </xf>
    <xf numFmtId="0" fontId="76" fillId="28" borderId="0" xfId="253" applyFont="1" applyFill="1" applyAlignment="1">
      <alignment wrapText="1"/>
    </xf>
    <xf numFmtId="0" fontId="76" fillId="28" borderId="0" xfId="253" applyFont="1" applyFill="1" applyAlignment="1"/>
    <xf numFmtId="0" fontId="42" fillId="28" borderId="16" xfId="249" applyFont="1" applyFill="1" applyBorder="1" applyAlignment="1">
      <alignment horizontal="centerContinuous" vertical="center"/>
    </xf>
    <xf numFmtId="0" fontId="50" fillId="28" borderId="15" xfId="249" applyFont="1" applyFill="1" applyBorder="1" applyAlignment="1">
      <alignment horizontal="centerContinuous" vertical="center"/>
    </xf>
    <xf numFmtId="3" fontId="42" fillId="28" borderId="15" xfId="249" applyNumberFormat="1" applyFont="1" applyFill="1" applyBorder="1" applyAlignment="1">
      <alignment horizontal="center" vertical="center"/>
    </xf>
    <xf numFmtId="3" fontId="42" fillId="28" borderId="14" xfId="249" applyNumberFormat="1" applyFont="1" applyFill="1" applyBorder="1" applyAlignment="1">
      <alignment horizontal="center" vertical="center"/>
    </xf>
    <xf numFmtId="3" fontId="42" fillId="28" borderId="17" xfId="249" applyNumberFormat="1" applyFont="1" applyFill="1" applyBorder="1" applyAlignment="1">
      <alignment horizontal="center" vertical="center"/>
    </xf>
    <xf numFmtId="1" fontId="38" fillId="28" borderId="0" xfId="253" applyNumberFormat="1" applyFont="1" applyFill="1" applyAlignment="1"/>
    <xf numFmtId="1" fontId="46" fillId="28" borderId="0" xfId="253" applyNumberFormat="1" applyFont="1" applyFill="1" applyAlignment="1"/>
    <xf numFmtId="1" fontId="46" fillId="28" borderId="0" xfId="253" applyNumberFormat="1" applyFont="1" applyFill="1"/>
    <xf numFmtId="1" fontId="46" fillId="28" borderId="0" xfId="253" applyNumberFormat="1" applyFont="1" applyFill="1" applyBorder="1"/>
    <xf numFmtId="1" fontId="38" fillId="28" borderId="0" xfId="253" applyNumberFormat="1" applyFont="1" applyFill="1"/>
    <xf numFmtId="0" fontId="85" fillId="28" borderId="0" xfId="0" applyFont="1" applyFill="1" applyBorder="1"/>
    <xf numFmtId="174" fontId="46" fillId="28" borderId="0" xfId="252" applyNumberFormat="1" applyFont="1" applyFill="1"/>
    <xf numFmtId="3" fontId="48" fillId="28" borderId="12" xfId="249" applyNumberFormat="1" applyFont="1" applyFill="1" applyBorder="1" applyAlignment="1">
      <alignment horizontal="center" vertical="center"/>
    </xf>
    <xf numFmtId="3" fontId="48" fillId="28" borderId="0" xfId="249" applyNumberFormat="1" applyFont="1" applyFill="1" applyBorder="1" applyAlignment="1">
      <alignment horizontal="center" vertical="center"/>
    </xf>
    <xf numFmtId="0" fontId="64" fillId="28" borderId="0" xfId="253" applyFont="1" applyFill="1" applyAlignment="1"/>
    <xf numFmtId="0" fontId="64" fillId="28" borderId="0" xfId="253" applyFont="1" applyFill="1"/>
    <xf numFmtId="168" fontId="76" fillId="28" borderId="0" xfId="251" applyNumberFormat="1" applyFont="1" applyFill="1"/>
    <xf numFmtId="0" fontId="76" fillId="28" borderId="0" xfId="253" applyFont="1" applyFill="1"/>
    <xf numFmtId="0" fontId="76" fillId="28" borderId="0" xfId="0" applyFont="1" applyFill="1"/>
    <xf numFmtId="1" fontId="38" fillId="28" borderId="0" xfId="261" applyNumberFormat="1" applyFont="1" applyFill="1" applyBorder="1" applyAlignment="1">
      <alignment horizontal="center" vertical="center"/>
    </xf>
    <xf numFmtId="3" fontId="38" fillId="28" borderId="20" xfId="249" applyNumberFormat="1" applyFont="1" applyFill="1" applyBorder="1" applyAlignment="1">
      <alignment horizontal="center" vertical="center"/>
    </xf>
    <xf numFmtId="3" fontId="38" fillId="28" borderId="11" xfId="249" applyNumberFormat="1" applyFont="1" applyFill="1" applyBorder="1" applyAlignment="1">
      <alignment horizontal="center" vertical="center"/>
    </xf>
    <xf numFmtId="0" fontId="38" fillId="28" borderId="0" xfId="163" applyFont="1" applyFill="1"/>
    <xf numFmtId="1" fontId="84" fillId="28" borderId="0" xfId="252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162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86" fillId="28" borderId="0" xfId="160" applyNumberFormat="1" applyFont="1" applyFill="1" applyAlignment="1" applyProtection="1"/>
    <xf numFmtId="1" fontId="38" fillId="28" borderId="0" xfId="162" applyNumberFormat="1" applyFont="1" applyFill="1" applyBorder="1"/>
    <xf numFmtId="0" fontId="38" fillId="28" borderId="0" xfId="159" applyFont="1" applyFill="1" applyBorder="1"/>
    <xf numFmtId="0" fontId="38" fillId="28" borderId="0" xfId="159" applyFont="1" applyFill="1" applyBorder="1" applyAlignment="1"/>
    <xf numFmtId="0" fontId="38" fillId="28" borderId="0" xfId="164" applyFont="1" applyFill="1"/>
    <xf numFmtId="0" fontId="38" fillId="28" borderId="12" xfId="249" applyFont="1" applyFill="1" applyBorder="1" applyAlignment="1">
      <alignment horizontal="center" vertical="center"/>
    </xf>
    <xf numFmtId="0" fontId="38" fillId="28" borderId="20" xfId="249" applyFont="1" applyFill="1" applyBorder="1" applyAlignment="1">
      <alignment horizontal="center" vertical="center"/>
    </xf>
    <xf numFmtId="3" fontId="42" fillId="22" borderId="17" xfId="249" applyNumberFormat="1" applyFont="1" applyFill="1" applyBorder="1" applyAlignment="1">
      <alignment horizontal="center" vertical="center"/>
    </xf>
    <xf numFmtId="3" fontId="42" fillId="22" borderId="14" xfId="249" applyNumberFormat="1" applyFont="1" applyFill="1" applyBorder="1" applyAlignment="1">
      <alignment horizontal="center" vertical="center"/>
    </xf>
    <xf numFmtId="0" fontId="48" fillId="28" borderId="0" xfId="78" applyFont="1" applyFill="1" applyBorder="1" applyAlignment="1" applyProtection="1">
      <alignment horizontal="left"/>
    </xf>
    <xf numFmtId="1" fontId="38" fillId="22" borderId="24" xfId="249" applyNumberFormat="1" applyFont="1" applyFill="1" applyBorder="1" applyAlignment="1">
      <alignment horizontal="center" vertical="center"/>
    </xf>
    <xf numFmtId="0" fontId="38" fillId="0" borderId="0" xfId="249" applyFont="1" applyFill="1" applyBorder="1"/>
    <xf numFmtId="1" fontId="51" fillId="28" borderId="15" xfId="252" applyNumberFormat="1" applyFont="1" applyFill="1" applyBorder="1" applyAlignment="1">
      <alignment horizontal="left" vertical="center"/>
    </xf>
    <xf numFmtId="175" fontId="76" fillId="28" borderId="0" xfId="249" applyNumberFormat="1" applyFont="1" applyFill="1" applyBorder="1" applyAlignment="1">
      <alignment horizontal="center" vertical="center"/>
    </xf>
    <xf numFmtId="0" fontId="45" fillId="28" borderId="0" xfId="0" applyFont="1" applyFill="1" applyBorder="1" applyAlignment="1"/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48" fillId="28" borderId="12" xfId="249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42" fillId="28" borderId="16" xfId="249" applyFont="1" applyFill="1" applyBorder="1" applyAlignment="1">
      <alignment horizontal="center" vertical="center"/>
    </xf>
    <xf numFmtId="0" fontId="49" fillId="28" borderId="0" xfId="0" applyFont="1" applyFill="1" applyBorder="1" applyAlignment="1"/>
    <xf numFmtId="0" fontId="48" fillId="28" borderId="0" xfId="78" applyFont="1" applyFill="1" applyBorder="1" applyAlignment="1" applyProtection="1"/>
    <xf numFmtId="0" fontId="24" fillId="28" borderId="0" xfId="0" applyFont="1" applyFill="1" applyBorder="1"/>
    <xf numFmtId="0" fontId="42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Border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38" fillId="28" borderId="0" xfId="162" applyFont="1" applyFill="1" applyBorder="1" applyAlignment="1"/>
    <xf numFmtId="0" fontId="44" fillId="28" borderId="0" xfId="78" applyFont="1" applyFill="1" applyBorder="1" applyAlignment="1" applyProtection="1">
      <alignment horizontal="left"/>
    </xf>
    <xf numFmtId="1" fontId="86" fillId="28" borderId="0" xfId="0" applyNumberFormat="1" applyFont="1" applyFill="1" applyBorder="1"/>
    <xf numFmtId="0" fontId="86" fillId="28" borderId="0" xfId="249" applyFont="1" applyFill="1" applyBorder="1" applyAlignment="1">
      <alignment horizontal="center" vertical="center"/>
    </xf>
    <xf numFmtId="0" fontId="86" fillId="28" borderId="0" xfId="249" applyFont="1" applyFill="1" applyBorder="1"/>
    <xf numFmtId="1" fontId="86" fillId="28" borderId="0" xfId="0" applyNumberFormat="1" applyFont="1" applyFill="1" applyBorder="1" applyAlignment="1">
      <alignment vertical="center"/>
    </xf>
    <xf numFmtId="1" fontId="86" fillId="28" borderId="0" xfId="252" applyNumberFormat="1" applyFont="1" applyFill="1" applyBorder="1" applyAlignment="1">
      <alignment horizontal="left" vertical="center"/>
    </xf>
    <xf numFmtId="0" fontId="42" fillId="22" borderId="3" xfId="249" applyFont="1" applyFill="1" applyBorder="1" applyAlignment="1">
      <alignment horizontal="center" vertical="center" wrapText="1"/>
    </xf>
    <xf numFmtId="0" fontId="42" fillId="22" borderId="3" xfId="249" applyFont="1" applyFill="1" applyBorder="1" applyAlignment="1">
      <alignment horizontal="center" vertical="center"/>
    </xf>
    <xf numFmtId="0" fontId="50" fillId="22" borderId="3" xfId="249" applyFont="1" applyFill="1" applyBorder="1" applyAlignment="1">
      <alignment horizontal="center" vertical="center" wrapText="1"/>
    </xf>
    <xf numFmtId="0" fontId="50" fillId="22" borderId="3" xfId="249" applyFont="1" applyFill="1" applyBorder="1" applyAlignment="1">
      <alignment horizontal="center" vertical="center"/>
    </xf>
    <xf numFmtId="0" fontId="50" fillId="22" borderId="3" xfId="249" applyFont="1" applyFill="1" applyBorder="1" applyAlignment="1">
      <alignment horizontal="centerContinuous" vertical="center"/>
    </xf>
    <xf numFmtId="0" fontId="38" fillId="28" borderId="11" xfId="249" applyFont="1" applyFill="1" applyBorder="1"/>
    <xf numFmtId="1" fontId="86" fillId="28" borderId="11" xfId="0" applyNumberFormat="1" applyFont="1" applyFill="1" applyBorder="1" applyAlignment="1">
      <alignment vertical="center"/>
    </xf>
    <xf numFmtId="0" fontId="86" fillId="28" borderId="11" xfId="249" applyFont="1" applyFill="1" applyBorder="1"/>
    <xf numFmtId="1" fontId="86" fillId="28" borderId="15" xfId="0" applyNumberFormat="1" applyFont="1" applyFill="1" applyBorder="1"/>
    <xf numFmtId="0" fontId="86" fillId="28" borderId="0" xfId="253" applyFont="1" applyFill="1" applyBorder="1"/>
    <xf numFmtId="1" fontId="88" fillId="28" borderId="0" xfId="0" applyNumberFormat="1" applyFont="1" applyFill="1" applyBorder="1"/>
    <xf numFmtId="0" fontId="89" fillId="28" borderId="0" xfId="253" applyFont="1" applyFill="1" applyBorder="1"/>
    <xf numFmtId="1" fontId="86" fillId="28" borderId="0" xfId="257" applyNumberFormat="1" applyFont="1" applyFill="1" applyBorder="1" applyAlignment="1">
      <alignment horizontal="left" vertical="center"/>
    </xf>
    <xf numFmtId="1" fontId="86" fillId="28" borderId="0" xfId="258" applyNumberFormat="1" applyFont="1" applyFill="1" applyBorder="1" applyAlignment="1">
      <alignment horizontal="left" vertical="center"/>
    </xf>
    <xf numFmtId="1" fontId="90" fillId="28" borderId="11" xfId="252" applyNumberFormat="1" applyFont="1" applyFill="1" applyBorder="1" applyAlignment="1">
      <alignment horizontal="left" vertical="center"/>
    </xf>
    <xf numFmtId="0" fontId="89" fillId="28" borderId="11" xfId="253" applyFont="1" applyFill="1" applyBorder="1"/>
    <xf numFmtId="0" fontId="87" fillId="28" borderId="0" xfId="0" applyFont="1" applyFill="1" applyBorder="1" applyAlignment="1">
      <alignment wrapText="1"/>
    </xf>
    <xf numFmtId="0" fontId="87" fillId="28" borderId="0" xfId="0" applyFont="1" applyFill="1" applyBorder="1"/>
    <xf numFmtId="1" fontId="86" fillId="28" borderId="0" xfId="258" applyNumberFormat="1" applyFont="1" applyFill="1" applyBorder="1" applyAlignment="1">
      <alignment horizontal="left" vertical="center" wrapText="1"/>
    </xf>
    <xf numFmtId="1" fontId="86" fillId="28" borderId="15" xfId="252" applyNumberFormat="1" applyFont="1" applyFill="1" applyBorder="1" applyAlignment="1">
      <alignment horizontal="left" vertical="center"/>
    </xf>
    <xf numFmtId="1" fontId="51" fillId="28" borderId="0" xfId="257" applyNumberFormat="1" applyFont="1" applyFill="1" applyBorder="1" applyAlignment="1">
      <alignment horizontal="left" vertical="center"/>
    </xf>
    <xf numFmtId="0" fontId="67" fillId="28" borderId="0" xfId="253" applyFont="1" applyFill="1" applyBorder="1"/>
    <xf numFmtId="0" fontId="67" fillId="28" borderId="11" xfId="253" applyFont="1" applyFill="1" applyBorder="1"/>
    <xf numFmtId="0" fontId="48" fillId="22" borderId="18" xfId="249" applyFont="1" applyFill="1" applyBorder="1" applyAlignment="1">
      <alignment horizontal="center" vertical="center"/>
    </xf>
    <xf numFmtId="0" fontId="38" fillId="28" borderId="18" xfId="249" applyFont="1" applyFill="1" applyBorder="1" applyAlignment="1">
      <alignment horizontal="center" vertical="center"/>
    </xf>
    <xf numFmtId="0" fontId="38" fillId="28" borderId="19" xfId="249" applyFont="1" applyFill="1" applyBorder="1" applyAlignment="1">
      <alignment horizontal="center" vertical="center"/>
    </xf>
    <xf numFmtId="1" fontId="38" fillId="28" borderId="12" xfId="252" applyNumberFormat="1" applyFont="1" applyFill="1" applyBorder="1" applyAlignment="1">
      <alignment horizontal="center" vertical="center"/>
    </xf>
    <xf numFmtId="1" fontId="86" fillId="28" borderId="0" xfId="252" applyNumberFormat="1" applyFont="1" applyFill="1" applyBorder="1" applyAlignment="1">
      <alignment horizontal="left" vertical="center" wrapText="1"/>
    </xf>
    <xf numFmtId="1" fontId="86" fillId="22" borderId="0" xfId="252" applyNumberFormat="1" applyFont="1" applyFill="1" applyBorder="1" applyAlignment="1">
      <alignment horizontal="left" vertical="center"/>
    </xf>
    <xf numFmtId="1" fontId="86" fillId="22" borderId="0" xfId="0" applyNumberFormat="1" applyFont="1" applyFill="1" applyBorder="1" applyAlignment="1">
      <alignment vertical="center"/>
    </xf>
    <xf numFmtId="1" fontId="86" fillId="28" borderId="11" xfId="252" applyNumberFormat="1" applyFont="1" applyFill="1" applyBorder="1" applyAlignment="1">
      <alignment horizontal="left" vertical="center"/>
    </xf>
    <xf numFmtId="0" fontId="38" fillId="28" borderId="0" xfId="253" applyFont="1" applyFill="1" applyAlignment="1">
      <alignment wrapText="1"/>
    </xf>
    <xf numFmtId="0" fontId="64" fillId="28" borderId="0" xfId="253" applyFont="1" applyFill="1" applyAlignment="1">
      <alignment wrapText="1"/>
    </xf>
    <xf numFmtId="0" fontId="38" fillId="28" borderId="0" xfId="0" applyFont="1" applyFill="1" applyBorder="1" applyAlignment="1">
      <alignment wrapText="1"/>
    </xf>
    <xf numFmtId="0" fontId="38" fillId="28" borderId="0" xfId="159" applyFont="1" applyFill="1" applyAlignment="1">
      <alignment wrapText="1"/>
    </xf>
    <xf numFmtId="3" fontId="38" fillId="28" borderId="24" xfId="249" applyNumberFormat="1" applyFont="1" applyFill="1" applyBorder="1" applyAlignment="1">
      <alignment horizontal="center" vertical="center"/>
    </xf>
    <xf numFmtId="3" fontId="38" fillId="28" borderId="25" xfId="249" applyNumberFormat="1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86" fillId="28" borderId="0" xfId="253" applyFont="1" applyFill="1" applyBorder="1" applyAlignment="1">
      <alignment wrapText="1"/>
    </xf>
    <xf numFmtId="0" fontId="87" fillId="28" borderId="0" xfId="0" applyFont="1" applyFill="1" applyBorder="1" applyAlignment="1">
      <alignment vertical="center" wrapText="1"/>
    </xf>
    <xf numFmtId="1" fontId="90" fillId="28" borderId="11" xfId="257" applyNumberFormat="1" applyFont="1" applyFill="1" applyBorder="1" applyAlignment="1">
      <alignment horizontal="left" vertical="center"/>
    </xf>
    <xf numFmtId="0" fontId="42" fillId="22" borderId="14" xfId="249" applyFont="1" applyFill="1" applyBorder="1" applyAlignment="1">
      <alignment horizontal="centerContinuous" vertical="center"/>
    </xf>
    <xf numFmtId="1" fontId="38" fillId="28" borderId="24" xfId="252" applyNumberFormat="1" applyFont="1" applyFill="1" applyBorder="1" applyAlignment="1">
      <alignment horizontal="left" vertical="center"/>
    </xf>
    <xf numFmtId="1" fontId="38" fillId="28" borderId="24" xfId="252" applyNumberFormat="1" applyFont="1" applyFill="1" applyBorder="1" applyAlignment="1">
      <alignment horizontal="left" vertical="center" wrapText="1"/>
    </xf>
    <xf numFmtId="1" fontId="86" fillId="28" borderId="0" xfId="260" applyNumberFormat="1" applyFont="1" applyFill="1" applyBorder="1"/>
    <xf numFmtId="1" fontId="86" fillId="28" borderId="0" xfId="257" applyNumberFormat="1" applyFont="1" applyFill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86" fillId="22" borderId="0" xfId="249" applyFont="1" applyFill="1" applyBorder="1"/>
    <xf numFmtId="1" fontId="86" fillId="28" borderId="11" xfId="257" applyNumberFormat="1" applyFont="1" applyFill="1" applyBorder="1" applyAlignment="1">
      <alignment horizontal="left" vertical="center"/>
    </xf>
    <xf numFmtId="49" fontId="42" fillId="0" borderId="12" xfId="162" applyNumberFormat="1" applyFont="1" applyFill="1" applyBorder="1" applyAlignment="1">
      <alignment horizontal="center" vertical="center"/>
    </xf>
    <xf numFmtId="1" fontId="38" fillId="28" borderId="12" xfId="261" applyNumberFormat="1" applyFont="1" applyFill="1" applyBorder="1" applyAlignment="1">
      <alignment horizontal="center" vertical="center"/>
    </xf>
    <xf numFmtId="1" fontId="51" fillId="28" borderId="11" xfId="252" applyNumberFormat="1" applyFont="1" applyFill="1" applyBorder="1" applyAlignment="1">
      <alignment horizontal="left" vertical="center"/>
    </xf>
    <xf numFmtId="0" fontId="42" fillId="28" borderId="17" xfId="249" applyFont="1" applyFill="1" applyBorder="1" applyAlignment="1">
      <alignment horizontal="center" vertical="center" wrapText="1"/>
    </xf>
    <xf numFmtId="1" fontId="38" fillId="28" borderId="25" xfId="252" applyNumberFormat="1" applyFont="1" applyFill="1" applyBorder="1" applyAlignment="1">
      <alignment horizontal="left" vertical="center"/>
    </xf>
    <xf numFmtId="0" fontId="46" fillId="22" borderId="0" xfId="250" applyFont="1" applyFill="1" applyAlignment="1">
      <alignment horizontal="left"/>
    </xf>
    <xf numFmtId="0" fontId="46" fillId="22" borderId="0" xfId="162" applyFont="1" applyFill="1"/>
    <xf numFmtId="174" fontId="46" fillId="22" borderId="0" xfId="252" applyNumberFormat="1" applyFont="1" applyFill="1"/>
    <xf numFmtId="0" fontId="46" fillId="28" borderId="0" xfId="162" applyFont="1" applyFill="1"/>
    <xf numFmtId="175" fontId="76" fillId="0" borderId="0" xfId="249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46" fillId="0" borderId="0" xfId="253" applyFont="1" applyFill="1" applyBorder="1" applyAlignment="1"/>
    <xf numFmtId="1" fontId="46" fillId="0" borderId="0" xfId="253" applyNumberFormat="1" applyFont="1" applyFill="1" applyBorder="1" applyAlignment="1"/>
    <xf numFmtId="168" fontId="76" fillId="0" borderId="0" xfId="259" applyNumberFormat="1" applyFont="1" applyFill="1" applyBorder="1" applyAlignment="1">
      <alignment horizontal="center" vertical="center"/>
    </xf>
    <xf numFmtId="0" fontId="45" fillId="0" borderId="0" xfId="251" applyFont="1" applyFill="1" applyBorder="1"/>
    <xf numFmtId="0" fontId="46" fillId="0" borderId="0" xfId="159" applyFont="1" applyFill="1" applyBorder="1" applyAlignment="1"/>
    <xf numFmtId="0" fontId="91" fillId="28" borderId="0" xfId="78" applyFont="1" applyFill="1" applyAlignment="1" applyProtection="1"/>
    <xf numFmtId="0" fontId="70" fillId="22" borderId="0" xfId="0" applyFont="1" applyFill="1" applyBorder="1"/>
    <xf numFmtId="3" fontId="38" fillId="22" borderId="0" xfId="162" applyNumberFormat="1" applyFont="1" applyFill="1"/>
    <xf numFmtId="168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68" fontId="42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Border="1" applyAlignment="1">
      <alignment vertical="center"/>
    </xf>
    <xf numFmtId="49" fontId="38" fillId="22" borderId="0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Border="1"/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22" borderId="16" xfId="164" applyFont="1" applyFill="1" applyBorder="1" applyAlignment="1">
      <alignment horizontal="center" vertical="top"/>
    </xf>
    <xf numFmtId="0" fontId="42" fillId="22" borderId="18" xfId="164" applyFont="1" applyFill="1" applyBorder="1" applyAlignment="1">
      <alignment horizontal="center" vertical="top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6" xfId="166" applyFont="1" applyFill="1" applyBorder="1" applyAlignment="1">
      <alignment horizontal="center" vertical="center"/>
    </xf>
    <xf numFmtId="0" fontId="38" fillId="22" borderId="19" xfId="166" applyFont="1" applyFill="1" applyBorder="1" applyAlignment="1">
      <alignment horizontal="center" vertical="center"/>
    </xf>
    <xf numFmtId="0" fontId="50" fillId="22" borderId="16" xfId="166" applyFont="1" applyFill="1" applyBorder="1" applyAlignment="1">
      <alignment horizontal="center" vertical="center"/>
    </xf>
    <xf numFmtId="0" fontId="51" fillId="22" borderId="19" xfId="166" applyFont="1" applyFill="1" applyBorder="1" applyAlignment="1">
      <alignment horizontal="center" vertical="center"/>
    </xf>
    <xf numFmtId="0" fontId="42" fillId="22" borderId="17" xfId="164" applyFont="1" applyFill="1" applyBorder="1" applyAlignment="1">
      <alignment horizontal="center" vertical="top"/>
    </xf>
    <xf numFmtId="0" fontId="42" fillId="22" borderId="12" xfId="164" applyFont="1" applyFill="1" applyBorder="1" applyAlignment="1">
      <alignment horizontal="center" vertical="top"/>
    </xf>
    <xf numFmtId="0" fontId="42" fillId="22" borderId="16" xfId="164" applyFont="1" applyFill="1" applyBorder="1" applyAlignment="1">
      <alignment horizontal="center" vertical="top" wrapText="1"/>
    </xf>
    <xf numFmtId="0" fontId="42" fillId="22" borderId="18" xfId="164" applyFont="1" applyFill="1" applyBorder="1" applyAlignment="1">
      <alignment horizontal="center" vertical="top" wrapText="1"/>
    </xf>
    <xf numFmtId="0" fontId="42" fillId="22" borderId="16" xfId="165" applyFont="1" applyFill="1" applyBorder="1" applyAlignment="1">
      <alignment horizontal="center" vertical="center"/>
    </xf>
    <xf numFmtId="0" fontId="38" fillId="22" borderId="19" xfId="165" applyFont="1" applyFill="1" applyBorder="1" applyAlignment="1">
      <alignment horizontal="center" vertical="center"/>
    </xf>
    <xf numFmtId="0" fontId="50" fillId="22" borderId="16" xfId="165" applyFont="1" applyFill="1" applyBorder="1" applyAlignment="1">
      <alignment horizontal="center" vertical="center"/>
    </xf>
    <xf numFmtId="0" fontId="51" fillId="22" borderId="19" xfId="165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22" xfId="164" applyFont="1" applyFill="1" applyBorder="1" applyAlignment="1">
      <alignment horizontal="center" vertical="center"/>
    </xf>
    <xf numFmtId="0" fontId="42" fillId="22" borderId="21" xfId="164" applyFont="1" applyFill="1" applyBorder="1" applyAlignment="1">
      <alignment horizontal="center" vertical="center"/>
    </xf>
    <xf numFmtId="0" fontId="42" fillId="22" borderId="13" xfId="164" applyFont="1" applyFill="1" applyBorder="1" applyAlignment="1">
      <alignment horizontal="center" vertical="center"/>
    </xf>
    <xf numFmtId="0" fontId="42" fillId="22" borderId="17" xfId="164" applyFont="1" applyFill="1" applyBorder="1" applyAlignment="1">
      <alignment horizontal="center" vertical="top" wrapText="1"/>
    </xf>
    <xf numFmtId="0" fontId="42" fillId="22" borderId="12" xfId="164" applyFont="1" applyFill="1" applyBorder="1" applyAlignment="1">
      <alignment horizontal="center" vertical="top" wrapText="1"/>
    </xf>
    <xf numFmtId="0" fontId="49" fillId="28" borderId="22" xfId="256" applyFont="1" applyFill="1" applyBorder="1" applyAlignment="1">
      <alignment horizontal="center" vertical="center"/>
    </xf>
    <xf numFmtId="0" fontId="49" fillId="28" borderId="21" xfId="256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42" fillId="22" borderId="18" xfId="249" applyFont="1" applyFill="1" applyBorder="1" applyAlignment="1">
      <alignment horizontal="center" vertical="center" wrapText="1"/>
    </xf>
    <xf numFmtId="0" fontId="42" fillId="22" borderId="16" xfId="249" applyFont="1" applyFill="1" applyBorder="1" applyAlignment="1">
      <alignment horizontal="center" vertical="center"/>
    </xf>
    <xf numFmtId="0" fontId="42" fillId="22" borderId="18" xfId="249" applyFont="1" applyFill="1" applyBorder="1" applyAlignment="1">
      <alignment horizontal="center" vertical="center"/>
    </xf>
    <xf numFmtId="0" fontId="50" fillId="22" borderId="16" xfId="249" applyFont="1" applyFill="1" applyBorder="1" applyAlignment="1">
      <alignment horizontal="center" vertical="center" wrapText="1"/>
    </xf>
    <xf numFmtId="0" fontId="50" fillId="22" borderId="18" xfId="249" applyFont="1" applyFill="1" applyBorder="1" applyAlignment="1">
      <alignment horizontal="center" vertical="center" wrapText="1"/>
    </xf>
    <xf numFmtId="0" fontId="50" fillId="22" borderId="16" xfId="249" applyFont="1" applyFill="1" applyBorder="1" applyAlignment="1">
      <alignment horizontal="center" vertical="center"/>
    </xf>
    <xf numFmtId="0" fontId="50" fillId="22" borderId="18" xfId="249" applyFont="1" applyFill="1" applyBorder="1" applyAlignment="1">
      <alignment horizontal="center" vertical="center"/>
    </xf>
    <xf numFmtId="0" fontId="42" fillId="22" borderId="22" xfId="256" applyFont="1" applyFill="1" applyBorder="1" applyAlignment="1">
      <alignment horizontal="center" vertical="center"/>
    </xf>
    <xf numFmtId="0" fontId="42" fillId="22" borderId="21" xfId="256" applyFont="1" applyFill="1" applyBorder="1" applyAlignment="1">
      <alignment horizontal="center" vertical="center"/>
    </xf>
    <xf numFmtId="0" fontId="42" fillId="22" borderId="13" xfId="256" applyFont="1" applyFill="1" applyBorder="1" applyAlignment="1">
      <alignment horizontal="center" vertical="center"/>
    </xf>
    <xf numFmtId="0" fontId="42" fillId="22" borderId="16" xfId="256" applyFont="1" applyFill="1" applyBorder="1" applyAlignment="1">
      <alignment horizontal="center" vertical="center"/>
    </xf>
    <xf numFmtId="0" fontId="42" fillId="22" borderId="18" xfId="256" applyFont="1" applyFill="1" applyBorder="1" applyAlignment="1">
      <alignment horizontal="center" vertical="center"/>
    </xf>
    <xf numFmtId="0" fontId="49" fillId="28" borderId="13" xfId="256" applyFont="1" applyFill="1" applyBorder="1" applyAlignment="1">
      <alignment horizontal="center" vertical="center"/>
    </xf>
    <xf numFmtId="0" fontId="42" fillId="22" borderId="17" xfId="256" applyFont="1" applyFill="1" applyBorder="1" applyAlignment="1">
      <alignment horizontal="center" vertical="center"/>
    </xf>
    <xf numFmtId="0" fontId="42" fillId="22" borderId="12" xfId="256" applyFont="1" applyFill="1" applyBorder="1" applyAlignment="1">
      <alignment horizontal="center" vertical="center"/>
    </xf>
    <xf numFmtId="0" fontId="49" fillId="0" borderId="22" xfId="256" applyFont="1" applyFill="1" applyBorder="1" applyAlignment="1">
      <alignment horizontal="center" vertical="center"/>
    </xf>
    <xf numFmtId="0" fontId="49" fillId="0" borderId="21" xfId="256" applyFont="1" applyFill="1" applyBorder="1" applyAlignment="1">
      <alignment horizontal="center" vertical="center"/>
    </xf>
    <xf numFmtId="0" fontId="49" fillId="0" borderId="13" xfId="256" applyFont="1" applyFill="1" applyBorder="1" applyAlignment="1">
      <alignment horizontal="center" vertical="center"/>
    </xf>
    <xf numFmtId="0" fontId="50" fillId="28" borderId="16" xfId="249" applyFont="1" applyFill="1" applyBorder="1" applyAlignment="1">
      <alignment horizontal="center" vertical="center"/>
    </xf>
    <xf numFmtId="0" fontId="50" fillId="28" borderId="19" xfId="249" applyFont="1" applyFill="1" applyBorder="1" applyAlignment="1">
      <alignment horizontal="center" vertical="center"/>
    </xf>
    <xf numFmtId="0" fontId="42" fillId="28" borderId="16" xfId="249" applyFont="1" applyFill="1" applyBorder="1" applyAlignment="1">
      <alignment horizontal="center" vertical="center" wrapText="1"/>
    </xf>
    <xf numFmtId="0" fontId="42" fillId="28" borderId="18" xfId="249" applyFont="1" applyFill="1" applyBorder="1" applyAlignment="1">
      <alignment horizontal="center" vertical="center" wrapText="1"/>
    </xf>
    <xf numFmtId="0" fontId="42" fillId="28" borderId="16" xfId="249" applyFont="1" applyFill="1" applyBorder="1" applyAlignment="1">
      <alignment horizontal="center" vertical="center"/>
    </xf>
    <xf numFmtId="0" fontId="42" fillId="28" borderId="18" xfId="249" applyFont="1" applyFill="1" applyBorder="1" applyAlignment="1">
      <alignment horizontal="center" vertical="center"/>
    </xf>
    <xf numFmtId="0" fontId="50" fillId="28" borderId="16" xfId="249" applyFont="1" applyFill="1" applyBorder="1" applyAlignment="1">
      <alignment horizontal="center" vertical="center" wrapText="1"/>
    </xf>
    <xf numFmtId="0" fontId="50" fillId="28" borderId="19" xfId="249" applyFont="1" applyFill="1" applyBorder="1" applyAlignment="1">
      <alignment horizontal="center" vertical="center" wrapText="1"/>
    </xf>
    <xf numFmtId="0" fontId="42" fillId="28" borderId="22" xfId="256" applyFont="1" applyFill="1" applyBorder="1" applyAlignment="1">
      <alignment horizontal="center" vertical="center"/>
    </xf>
    <xf numFmtId="0" fontId="42" fillId="28" borderId="21" xfId="256" applyFont="1" applyFill="1" applyBorder="1" applyAlignment="1">
      <alignment horizontal="center" vertical="center"/>
    </xf>
    <xf numFmtId="0" fontId="42" fillId="28" borderId="13" xfId="256" applyFont="1" applyFill="1" applyBorder="1" applyAlignment="1">
      <alignment horizontal="center" vertical="center"/>
    </xf>
    <xf numFmtId="0" fontId="42" fillId="22" borderId="16" xfId="256" applyFont="1" applyFill="1" applyBorder="1" applyAlignment="1">
      <alignment horizontal="center" vertical="center" wrapText="1"/>
    </xf>
    <xf numFmtId="0" fontId="42" fillId="22" borderId="18" xfId="256" applyFont="1" applyFill="1" applyBorder="1" applyAlignment="1">
      <alignment horizontal="center" vertical="center" wrapText="1"/>
    </xf>
  </cellXfs>
  <cellStyles count="262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49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5"/>
    <cellStyle name="Обычный_DIN_aPB_rik_6G" xfId="159"/>
    <cellStyle name="Обычный_din_pb_6G" xfId="160"/>
    <cellStyle name="Обычный_PLB_2006" xfId="161"/>
    <cellStyle name="Обычный_Геогр.стр.2кв." xfId="251"/>
    <cellStyle name="Обычный_Дин.імпорт" xfId="256"/>
    <cellStyle name="Обычный_Динам_е_і_кв КПБ_ 6" xfId="253"/>
    <cellStyle name="Обычный_Експорт" xfId="162"/>
    <cellStyle name="Обычный_ЄС 9 міс.З_Т. 2015ДЛЯ ЗАПИТІВ річна. квартальна" xfId="259"/>
    <cellStyle name="Обычный_Лист2" xfId="261"/>
    <cellStyle name="Обычный_Лист5" xfId="257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8"/>
    <cellStyle name="Обычный_Таб ек кв." xfId="252"/>
    <cellStyle name="Обычный_Таб. ім.рік" xfId="260"/>
    <cellStyle name="Обычный_Таб_ГС 5 -е  4 кв 2014 OK " xfId="254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3" noThreeD="1" sel="1" val="0"/>
</file>

<file path=xl/ctrlProps/ctrlProp2.xml><?xml version="1.0" encoding="utf-8"?>
<formControlPr xmlns="http://schemas.microsoft.com/office/spreadsheetml/2009/9/main" objectType="List" dx="22" fmlaLink="$A$1" fmlaRange="$A$3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NO68"/>
  <sheetViews>
    <sheetView tabSelected="1" zoomScale="66" zoomScaleNormal="66" workbookViewId="0">
      <selection activeCell="R13" sqref="R13"/>
    </sheetView>
  </sheetViews>
  <sheetFormatPr defaultColWidth="9.33203125" defaultRowHeight="13.2"/>
  <cols>
    <col min="1" max="1" width="10.44140625" style="1" customWidth="1"/>
    <col min="2" max="5" width="9.33203125" style="8"/>
    <col min="6" max="6" width="10.6640625" style="8" customWidth="1"/>
    <col min="7" max="11" width="9.33203125" style="8"/>
    <col min="12" max="12" width="17.33203125" style="8" customWidth="1"/>
    <col min="13" max="125" width="9.33203125" style="8"/>
    <col min="126" max="150" width="9.33203125" style="354"/>
    <col min="151" max="241" width="9.33203125" style="108"/>
    <col min="242" max="245" width="9.33203125" style="8"/>
    <col min="246" max="246" width="9.33203125" style="10"/>
    <col min="247" max="255" width="9.33203125" style="108"/>
    <col min="256" max="296" width="9.33203125" style="10"/>
    <col min="297" max="307" width="9.33203125" style="12"/>
    <col min="308" max="308" width="14.44140625" style="12" customWidth="1"/>
    <col min="309" max="310" width="9.33203125" style="12"/>
    <col min="311" max="379" width="9.33203125" style="10"/>
    <col min="380" max="16384" width="9.33203125" style="8"/>
  </cols>
  <sheetData>
    <row r="1" spans="1:379" s="4" customFormat="1" ht="17.100000000000001" customHeight="1">
      <c r="A1" s="1">
        <v>1</v>
      </c>
      <c r="B1" s="2" t="str">
        <f>IF('1'!$A$1=1,"1 Зовнішня торгівля товарами (відповідно до КПБ6)","1 External Trade in Goods (according to BPM6 methodology)")</f>
        <v>1 Зовнішня торгівля товарами (відповідно до КПБ6)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3"/>
      <c r="II1" s="3"/>
      <c r="IJ1" s="3"/>
      <c r="IK1" s="3"/>
      <c r="IL1" s="101"/>
      <c r="IM1" s="104"/>
      <c r="IN1" s="104"/>
      <c r="IO1" s="104"/>
      <c r="IP1" s="104"/>
      <c r="IQ1" s="104"/>
      <c r="IR1" s="104"/>
      <c r="IS1" s="104"/>
      <c r="IT1" s="104"/>
      <c r="IU1" s="104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</row>
    <row r="2" spans="1:379" s="380" customFormat="1" ht="17.100000000000001" customHeight="1">
      <c r="A2" s="378"/>
      <c r="B2" s="382" t="str">
        <f>IF('1'!$A$1=1,"1.1 Динаміка товарної структури експорту","1.1 Dynamics of  the Commodity Composition of Exports")</f>
        <v>1.1 Динаміка товарної структури експорту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79"/>
      <c r="DR2" s="379"/>
      <c r="DS2" s="379"/>
      <c r="DT2" s="379"/>
      <c r="DU2" s="379"/>
      <c r="DV2" s="370"/>
      <c r="DW2" s="370"/>
      <c r="DX2" s="371" t="s">
        <v>226</v>
      </c>
      <c r="DY2" s="371"/>
      <c r="DZ2" s="371"/>
      <c r="EA2" s="371"/>
      <c r="EB2" s="371"/>
      <c r="EC2" s="371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9"/>
      <c r="II2" s="379"/>
      <c r="IJ2" s="379"/>
      <c r="IK2" s="379"/>
      <c r="IL2" s="376"/>
      <c r="IM2" s="370"/>
      <c r="IN2" s="370"/>
      <c r="IO2" s="370"/>
      <c r="IP2" s="370"/>
      <c r="IQ2" s="370"/>
      <c r="IR2" s="370"/>
      <c r="IS2" s="370"/>
      <c r="IT2" s="370"/>
      <c r="IU2" s="370"/>
      <c r="IV2" s="376"/>
      <c r="IW2" s="376"/>
      <c r="IX2" s="376"/>
      <c r="IY2" s="376"/>
      <c r="IZ2" s="376"/>
      <c r="JA2" s="376"/>
      <c r="JB2" s="376"/>
      <c r="JC2" s="376"/>
      <c r="JD2" s="376"/>
      <c r="JE2" s="376"/>
      <c r="JF2" s="376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</row>
    <row r="3" spans="1:379" s="384" customFormat="1" ht="17.100000000000001" customHeight="1">
      <c r="A3" s="381" t="s">
        <v>14</v>
      </c>
      <c r="B3" s="382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72"/>
      <c r="DW3" s="372"/>
      <c r="DX3" s="371" t="s">
        <v>197</v>
      </c>
      <c r="DY3" s="371"/>
      <c r="DZ3" s="371"/>
      <c r="EA3" s="371"/>
      <c r="EB3" s="371"/>
      <c r="EC3" s="371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83"/>
      <c r="II3" s="383"/>
      <c r="IJ3" s="383"/>
      <c r="IK3" s="383"/>
      <c r="IL3" s="377"/>
      <c r="IM3" s="372"/>
      <c r="IN3" s="372"/>
      <c r="IO3" s="372"/>
      <c r="IP3" s="372"/>
      <c r="IQ3" s="372"/>
      <c r="IR3" s="372"/>
      <c r="IS3" s="372"/>
      <c r="IT3" s="372"/>
      <c r="IU3" s="372"/>
      <c r="IV3" s="377"/>
      <c r="IW3" s="377"/>
      <c r="IX3" s="377"/>
      <c r="IY3" s="377"/>
      <c r="IZ3" s="377"/>
      <c r="JA3" s="377"/>
      <c r="JB3" s="377"/>
      <c r="JC3" s="377"/>
      <c r="JD3" s="377"/>
      <c r="JE3" s="377"/>
      <c r="JF3" s="377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</row>
    <row r="4" spans="1:379" s="380" customFormat="1" ht="17.100000000000001" customHeight="1">
      <c r="A4" s="381"/>
      <c r="B4" s="385" t="str">
        <f>IF('1'!$A$1=1,DX2,DX3)</f>
        <v xml:space="preserve">1.3 Питома вага країн - основних торговельних партнерів України в загальному обсязі товарообороту у IV кварталі 2023 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72"/>
      <c r="DW4" s="372"/>
      <c r="DX4" s="372"/>
      <c r="DY4" s="372"/>
      <c r="DZ4" s="372"/>
      <c r="EA4" s="372"/>
      <c r="EB4" s="372"/>
      <c r="EC4" s="372"/>
      <c r="ED4" s="371"/>
      <c r="EE4" s="371"/>
      <c r="EF4" s="371"/>
      <c r="EG4" s="371"/>
      <c r="EH4" s="371"/>
      <c r="EI4" s="371"/>
      <c r="EJ4" s="371"/>
      <c r="EK4" s="371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1"/>
      <c r="GF4" s="371" t="s">
        <v>196</v>
      </c>
      <c r="GG4" s="371"/>
      <c r="GH4" s="371"/>
      <c r="GI4" s="371"/>
      <c r="GJ4" s="371"/>
      <c r="GK4" s="371"/>
      <c r="GL4" s="371"/>
      <c r="GM4" s="371"/>
      <c r="GN4" s="371"/>
      <c r="GO4" s="371"/>
      <c r="GP4" s="371"/>
      <c r="GQ4" s="371"/>
      <c r="GR4" s="371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7"/>
      <c r="II4" s="377"/>
      <c r="IJ4" s="377"/>
      <c r="IK4" s="377"/>
      <c r="IL4" s="37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</row>
    <row r="5" spans="1:379" s="292" customFormat="1" ht="17.100000000000001" customHeight="1">
      <c r="A5" s="381"/>
      <c r="B5" s="382" t="str">
        <f>IF('1'!$A$1=1,DX18,DX19)</f>
        <v>1.4 Динаміка експорту товарів у розрізі країн світу</v>
      </c>
      <c r="C5" s="382"/>
      <c r="D5" s="382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/>
      <c r="DM5" s="385"/>
      <c r="DN5" s="385"/>
      <c r="DO5" s="385"/>
      <c r="DP5" s="385"/>
      <c r="DQ5" s="385"/>
      <c r="DR5" s="385"/>
      <c r="DS5" s="385"/>
      <c r="DT5" s="385"/>
      <c r="DU5" s="385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1"/>
      <c r="FN5" s="371"/>
      <c r="FO5" s="371"/>
      <c r="FP5" s="371"/>
      <c r="FQ5" s="371"/>
      <c r="FR5" s="371"/>
      <c r="FS5" s="371"/>
      <c r="FT5" s="371"/>
      <c r="FU5" s="371"/>
      <c r="FV5" s="371"/>
      <c r="FW5" s="371"/>
      <c r="FX5" s="371"/>
      <c r="FY5" s="371"/>
      <c r="FZ5" s="371"/>
      <c r="GA5" s="371"/>
      <c r="GB5" s="371"/>
      <c r="GC5" s="371"/>
      <c r="GD5" s="371"/>
      <c r="GE5" s="371"/>
      <c r="GF5" s="371" t="s">
        <v>197</v>
      </c>
      <c r="GG5" s="371"/>
      <c r="GH5" s="371"/>
      <c r="GI5" s="371"/>
      <c r="GJ5" s="371"/>
      <c r="GK5" s="371"/>
      <c r="GL5" s="371"/>
      <c r="GM5" s="371"/>
      <c r="GN5" s="371"/>
      <c r="GO5" s="371"/>
      <c r="GP5" s="371"/>
      <c r="GQ5" s="371"/>
      <c r="GR5" s="371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7"/>
      <c r="II5" s="377"/>
      <c r="IJ5" s="377"/>
      <c r="IK5" s="377"/>
      <c r="IL5" s="377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</row>
    <row r="6" spans="1:379" s="292" customFormat="1" ht="17.100000000000001" customHeight="1">
      <c r="A6" s="378"/>
      <c r="B6" s="382" t="str">
        <f>IF('1'!$A$1=1,DX6,DX7)</f>
        <v xml:space="preserve">1.5 Динаміка імпорту товарів у розрізі країн світу </v>
      </c>
      <c r="C6" s="382"/>
      <c r="D6" s="382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71"/>
      <c r="DW6" s="371"/>
      <c r="DX6" s="354" t="s">
        <v>199</v>
      </c>
      <c r="DY6" s="371"/>
      <c r="DZ6" s="371"/>
      <c r="EA6" s="371"/>
      <c r="EB6" s="371"/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371"/>
      <c r="FL6" s="371"/>
      <c r="FM6" s="371"/>
      <c r="FN6" s="371"/>
      <c r="FO6" s="371"/>
      <c r="FP6" s="371"/>
      <c r="FQ6" s="371"/>
      <c r="FR6" s="371"/>
      <c r="FS6" s="371"/>
      <c r="FT6" s="371"/>
      <c r="FU6" s="371"/>
      <c r="FV6" s="371"/>
      <c r="FW6" s="371"/>
      <c r="FX6" s="371"/>
      <c r="FY6" s="371"/>
      <c r="FZ6" s="371"/>
      <c r="GA6" s="371"/>
      <c r="GB6" s="371"/>
      <c r="GC6" s="371"/>
      <c r="GD6" s="371"/>
      <c r="GE6" s="371"/>
      <c r="GF6" s="353" t="s">
        <v>198</v>
      </c>
      <c r="GG6" s="353"/>
      <c r="GH6" s="353"/>
      <c r="GI6" s="353"/>
      <c r="GJ6" s="353"/>
      <c r="GK6" s="354"/>
      <c r="GL6" s="371"/>
      <c r="GM6" s="371"/>
      <c r="GN6" s="371"/>
      <c r="GO6" s="371"/>
      <c r="GP6" s="371"/>
      <c r="GQ6" s="371"/>
      <c r="GR6" s="371"/>
      <c r="GS6" s="371"/>
      <c r="GT6" s="371"/>
      <c r="GU6" s="371"/>
      <c r="GV6" s="371"/>
      <c r="GW6" s="371"/>
      <c r="GX6" s="371"/>
      <c r="GY6" s="371"/>
      <c r="GZ6" s="371"/>
      <c r="HA6" s="371"/>
      <c r="HB6" s="371"/>
      <c r="HC6" s="371"/>
      <c r="HD6" s="371"/>
      <c r="HE6" s="371"/>
      <c r="HF6" s="371"/>
      <c r="HG6" s="371"/>
      <c r="HH6" s="371"/>
      <c r="HI6" s="371"/>
      <c r="HJ6" s="371"/>
      <c r="HK6" s="371"/>
      <c r="HL6" s="371"/>
      <c r="HM6" s="371"/>
      <c r="HN6" s="371"/>
      <c r="HO6" s="371"/>
      <c r="HP6" s="371"/>
      <c r="HQ6" s="371"/>
      <c r="HR6" s="371"/>
      <c r="HS6" s="371"/>
      <c r="HT6" s="371"/>
      <c r="HU6" s="371"/>
      <c r="HV6" s="371"/>
      <c r="HW6" s="371"/>
      <c r="HX6" s="371"/>
      <c r="HY6" s="371"/>
      <c r="HZ6" s="371"/>
      <c r="IA6" s="371"/>
      <c r="IB6" s="371"/>
      <c r="IC6" s="371"/>
      <c r="ID6" s="371"/>
      <c r="IE6" s="371"/>
      <c r="IF6" s="371"/>
      <c r="IG6" s="371"/>
      <c r="IH6" s="365"/>
      <c r="II6" s="365"/>
      <c r="IJ6" s="365"/>
      <c r="IK6" s="365"/>
      <c r="IL6" s="365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</row>
    <row r="7" spans="1:379" ht="17.100000000000001" customHeight="1">
      <c r="A7" s="6" t="s">
        <v>162</v>
      </c>
      <c r="B7" s="5"/>
      <c r="C7" s="5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371"/>
      <c r="DW7" s="371"/>
      <c r="DX7" s="354" t="s">
        <v>200</v>
      </c>
      <c r="DY7" s="371"/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1"/>
      <c r="ES7" s="371"/>
      <c r="ET7" s="371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354" t="s">
        <v>199</v>
      </c>
      <c r="GZ7" s="354"/>
      <c r="HA7" s="354"/>
      <c r="HB7" s="354"/>
      <c r="HC7" s="354"/>
      <c r="HD7" s="354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7"/>
      <c r="II7" s="7"/>
      <c r="IJ7" s="7"/>
      <c r="IK7" s="7"/>
      <c r="IL7" s="9"/>
      <c r="IM7" s="106"/>
      <c r="IN7" s="106"/>
      <c r="IO7" s="106"/>
      <c r="IP7" s="106"/>
      <c r="IQ7" s="106"/>
      <c r="IR7" s="106"/>
      <c r="IS7" s="106"/>
      <c r="IT7" s="106"/>
      <c r="IU7" s="106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</row>
    <row r="8" spans="1:379" ht="17.100000000000001" customHeight="1"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354" t="s">
        <v>200</v>
      </c>
      <c r="GZ8" s="354"/>
      <c r="HA8" s="354"/>
      <c r="HB8" s="354"/>
      <c r="HC8" s="354"/>
      <c r="HD8" s="354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7"/>
      <c r="II8" s="7"/>
      <c r="IJ8" s="7"/>
      <c r="IK8" s="7"/>
      <c r="IL8" s="9"/>
      <c r="IM8" s="106"/>
      <c r="IN8" s="106"/>
      <c r="IO8" s="106"/>
      <c r="IP8" s="106"/>
      <c r="IQ8" s="106"/>
      <c r="IR8" s="106"/>
      <c r="IS8" s="106"/>
      <c r="IT8" s="106"/>
      <c r="IU8" s="106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</row>
    <row r="9" spans="1:379" ht="17.100000000000001" customHeight="1">
      <c r="B9" s="5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371"/>
      <c r="DW9" s="371"/>
      <c r="DX9" s="371"/>
      <c r="DY9" s="371"/>
      <c r="DZ9" s="371"/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71"/>
      <c r="EL9" s="371"/>
      <c r="EM9" s="371"/>
      <c r="EN9" s="371"/>
      <c r="EO9" s="371"/>
      <c r="EP9" s="371"/>
      <c r="EQ9" s="371"/>
      <c r="ER9" s="371"/>
      <c r="ES9" s="371"/>
      <c r="ET9" s="371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7"/>
      <c r="II9" s="7"/>
      <c r="IJ9" s="7"/>
      <c r="IK9" s="7"/>
      <c r="IL9" s="9"/>
      <c r="IM9" s="106"/>
      <c r="IN9" s="106"/>
      <c r="IO9" s="106"/>
      <c r="IP9" s="106"/>
      <c r="IQ9" s="106"/>
      <c r="IR9" s="106"/>
      <c r="IS9" s="106"/>
      <c r="IT9" s="106"/>
      <c r="IU9" s="106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</row>
    <row r="10" spans="1:379" ht="17.100000000000001" customHeight="1">
      <c r="B10" s="457" t="str">
        <f>IF('1'!$A$1=1,B46,B47)</f>
        <v>Дата останнього оновлення: 29.03.2024</v>
      </c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1"/>
      <c r="ES10" s="371"/>
      <c r="ET10" s="371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7"/>
      <c r="II10" s="7"/>
      <c r="IJ10" s="7"/>
      <c r="IK10" s="7"/>
      <c r="IL10" s="9"/>
      <c r="IM10" s="106"/>
      <c r="IN10" s="106"/>
      <c r="IO10" s="106"/>
      <c r="IP10" s="106"/>
      <c r="IQ10" s="106"/>
      <c r="IR10" s="106"/>
      <c r="IS10" s="106"/>
      <c r="IT10" s="106"/>
      <c r="IU10" s="106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</row>
    <row r="11" spans="1:379" ht="17.100000000000001" customHeight="1">
      <c r="B11" s="5"/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7"/>
      <c r="II11" s="7"/>
      <c r="IJ11" s="7"/>
      <c r="IK11" s="7"/>
      <c r="IL11" s="9"/>
      <c r="IM11" s="106"/>
      <c r="IN11" s="106"/>
      <c r="IO11" s="106"/>
      <c r="IP11" s="106"/>
      <c r="IQ11" s="106"/>
      <c r="IR11" s="106"/>
      <c r="IS11" s="106"/>
      <c r="IT11" s="106"/>
      <c r="IU11" s="106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</row>
    <row r="12" spans="1:379" ht="17.100000000000001" customHeight="1">
      <c r="B12" s="5"/>
      <c r="C12" s="5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7"/>
      <c r="II12" s="7"/>
      <c r="IJ12" s="7"/>
      <c r="IK12" s="7"/>
      <c r="IL12" s="9"/>
      <c r="IM12" s="106"/>
      <c r="IN12" s="106"/>
      <c r="IO12" s="106"/>
      <c r="IP12" s="106"/>
      <c r="IQ12" s="106"/>
      <c r="IR12" s="106"/>
      <c r="IS12" s="106"/>
      <c r="IT12" s="106"/>
      <c r="IU12" s="106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</row>
    <row r="13" spans="1:379" ht="17.100000000000001" customHeight="1"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7"/>
      <c r="II13" s="7"/>
      <c r="IJ13" s="7"/>
      <c r="IK13" s="7"/>
      <c r="IL13" s="9"/>
      <c r="IM13" s="106"/>
      <c r="IN13" s="106"/>
      <c r="IO13" s="106"/>
      <c r="IP13" s="106"/>
      <c r="IQ13" s="106"/>
      <c r="IR13" s="106"/>
      <c r="IS13" s="106"/>
      <c r="IT13" s="106"/>
      <c r="IU13" s="106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</row>
    <row r="14" spans="1:379" ht="17.100000000000001" customHeight="1"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7"/>
      <c r="II14" s="7"/>
      <c r="IJ14" s="7"/>
      <c r="IK14" s="7"/>
      <c r="IL14" s="9"/>
      <c r="IM14" s="106"/>
      <c r="IN14" s="106"/>
      <c r="IO14" s="106"/>
      <c r="IP14" s="106"/>
      <c r="IQ14" s="106"/>
      <c r="IR14" s="106"/>
      <c r="IS14" s="106"/>
      <c r="IT14" s="106"/>
      <c r="IU14" s="106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</row>
    <row r="15" spans="1:379">
      <c r="B15" s="465" t="str">
        <f>IF('1'!$A$1=1,B65,B67)</f>
        <v>Перерахунок даних зовнішньої торгівлі товарами здійснюється за середньомісячними курсами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4"/>
      <c r="II15" s="14"/>
      <c r="IJ15" s="14"/>
      <c r="IK15" s="14"/>
      <c r="IL15" s="102"/>
      <c r="IM15" s="107"/>
      <c r="IN15" s="107"/>
      <c r="IO15" s="107"/>
      <c r="IP15" s="107"/>
      <c r="IQ15" s="107"/>
      <c r="IR15" s="107"/>
      <c r="IS15" s="107"/>
      <c r="IT15" s="107"/>
      <c r="IU15" s="107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</row>
    <row r="16" spans="1:379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4"/>
      <c r="II16" s="14"/>
      <c r="IJ16" s="14"/>
      <c r="IK16" s="14"/>
      <c r="IL16" s="102"/>
      <c r="IM16" s="107"/>
      <c r="IN16" s="107"/>
      <c r="IO16" s="107"/>
      <c r="IP16" s="105"/>
      <c r="IQ16" s="105"/>
      <c r="IR16" s="105"/>
      <c r="IS16" s="105"/>
      <c r="IT16" s="105"/>
      <c r="IU16" s="105"/>
      <c r="IV16" s="11"/>
      <c r="IW16" s="11"/>
      <c r="IX16" s="11"/>
      <c r="IY16" s="11"/>
      <c r="IZ16" s="11"/>
      <c r="JA16" s="11"/>
      <c r="JC16" s="11"/>
      <c r="JD16" s="11"/>
    </row>
    <row r="17" spans="2:266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4"/>
      <c r="II17" s="14"/>
      <c r="IJ17" s="14"/>
      <c r="IK17" s="14"/>
      <c r="IL17" s="102"/>
      <c r="IM17" s="107"/>
      <c r="IN17" s="107"/>
      <c r="IO17" s="107"/>
      <c r="IP17" s="105"/>
      <c r="IQ17" s="107"/>
      <c r="IR17" s="107"/>
      <c r="IS17" s="107"/>
      <c r="IT17" s="107"/>
      <c r="IU17" s="107"/>
      <c r="IV17" s="102"/>
      <c r="IW17" s="102"/>
      <c r="IX17" s="102"/>
      <c r="IY17" s="102"/>
      <c r="IZ17" s="102"/>
      <c r="JA17" s="102"/>
      <c r="JB17" s="102"/>
      <c r="JC17" s="102"/>
      <c r="JD17" s="102"/>
      <c r="JE17" s="102"/>
      <c r="JF17" s="102"/>
    </row>
    <row r="18" spans="2:266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353"/>
      <c r="DW18" s="353"/>
      <c r="DX18" s="353" t="s">
        <v>198</v>
      </c>
      <c r="DY18" s="353"/>
      <c r="DZ18" s="353"/>
      <c r="EA18" s="353"/>
      <c r="EB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4"/>
      <c r="II18" s="14"/>
      <c r="IJ18" s="14"/>
      <c r="IK18" s="14"/>
      <c r="IL18" s="102"/>
      <c r="IM18" s="107"/>
      <c r="IN18" s="107"/>
      <c r="IO18" s="107"/>
      <c r="IP18" s="107"/>
      <c r="IQ18" s="107"/>
      <c r="IR18" s="107"/>
      <c r="IS18" s="107"/>
      <c r="IT18" s="107"/>
      <c r="IU18" s="107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</row>
    <row r="19" spans="2:266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353"/>
      <c r="DW19" s="353"/>
      <c r="DX19" s="354" t="s">
        <v>201</v>
      </c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4"/>
      <c r="II19" s="14"/>
      <c r="IJ19" s="14"/>
      <c r="IK19" s="14"/>
      <c r="IL19" s="102"/>
      <c r="IM19" s="107"/>
      <c r="IN19" s="107"/>
      <c r="IO19" s="107"/>
      <c r="IP19" s="107"/>
      <c r="IQ19" s="107"/>
      <c r="IR19" s="107"/>
      <c r="IS19" s="107"/>
      <c r="IT19" s="107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</row>
    <row r="22" spans="2:266">
      <c r="IP22" s="108" t="s">
        <v>34</v>
      </c>
    </row>
    <row r="23" spans="2:266">
      <c r="IP23" s="108" t="s">
        <v>33</v>
      </c>
    </row>
    <row r="46" spans="1:310" s="108" customFormat="1">
      <c r="A46" s="200"/>
      <c r="B46" s="108" t="s">
        <v>227</v>
      </c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354"/>
      <c r="EM46" s="354"/>
      <c r="EN46" s="354"/>
      <c r="EO46" s="354"/>
      <c r="EP46" s="354"/>
      <c r="EQ46" s="354"/>
      <c r="ER46" s="354"/>
      <c r="ES46" s="354"/>
      <c r="ET46" s="354"/>
      <c r="KK46" s="354"/>
      <c r="KL46" s="354"/>
      <c r="KM46" s="354"/>
      <c r="KN46" s="354"/>
      <c r="KO46" s="354"/>
      <c r="KP46" s="354"/>
      <c r="KQ46" s="354"/>
      <c r="KR46" s="354"/>
      <c r="KS46" s="354"/>
      <c r="KT46" s="354"/>
      <c r="KU46" s="354"/>
      <c r="KV46" s="354"/>
      <c r="KW46" s="354"/>
      <c r="KX46" s="354"/>
    </row>
    <row r="47" spans="1:310" s="108" customFormat="1">
      <c r="A47" s="200"/>
      <c r="B47" s="108" t="s">
        <v>228</v>
      </c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KK47" s="354"/>
      <c r="KL47" s="354"/>
      <c r="KM47" s="354"/>
      <c r="KN47" s="354"/>
      <c r="KO47" s="354"/>
      <c r="KP47" s="354"/>
      <c r="KQ47" s="354"/>
      <c r="KR47" s="354"/>
      <c r="KS47" s="354"/>
      <c r="KT47" s="354"/>
      <c r="KU47" s="354"/>
      <c r="KV47" s="354"/>
      <c r="KW47" s="354"/>
      <c r="KX47" s="354"/>
    </row>
    <row r="65" spans="1:310" s="108" customFormat="1">
      <c r="A65" s="200"/>
      <c r="B65" s="467" t="s">
        <v>229</v>
      </c>
      <c r="DV65" s="354"/>
      <c r="DW65" s="354"/>
      <c r="DX65" s="354"/>
      <c r="DY65" s="354"/>
      <c r="DZ65" s="354"/>
      <c r="EA65" s="354"/>
      <c r="EB65" s="354"/>
      <c r="EC65" s="354"/>
      <c r="ED65" s="354"/>
      <c r="EE65" s="354"/>
      <c r="EF65" s="354"/>
      <c r="EG65" s="354"/>
      <c r="EH65" s="354"/>
      <c r="EI65" s="354"/>
      <c r="EJ65" s="354"/>
      <c r="EK65" s="354"/>
      <c r="EL65" s="354"/>
      <c r="EM65" s="354"/>
      <c r="EN65" s="354"/>
      <c r="EO65" s="354"/>
      <c r="EP65" s="354"/>
      <c r="EQ65" s="354"/>
      <c r="ER65" s="354"/>
      <c r="ES65" s="354"/>
      <c r="ET65" s="354"/>
      <c r="KK65" s="354"/>
      <c r="KL65" s="354"/>
      <c r="KM65" s="354"/>
      <c r="KN65" s="354"/>
      <c r="KO65" s="354"/>
      <c r="KP65" s="354"/>
      <c r="KQ65" s="354"/>
      <c r="KR65" s="354"/>
      <c r="KS65" s="354"/>
      <c r="KT65" s="354"/>
      <c r="KU65" s="354"/>
      <c r="KV65" s="354"/>
      <c r="KW65" s="354"/>
      <c r="KX65" s="354"/>
    </row>
    <row r="66" spans="1:310" s="108" customFormat="1">
      <c r="A66" s="200"/>
      <c r="B66" s="467"/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4"/>
      <c r="KK66" s="354"/>
      <c r="KL66" s="354"/>
      <c r="KM66" s="354"/>
      <c r="KN66" s="354"/>
      <c r="KO66" s="354"/>
      <c r="KP66" s="354"/>
      <c r="KQ66" s="354"/>
      <c r="KR66" s="354"/>
      <c r="KS66" s="354"/>
      <c r="KT66" s="354"/>
      <c r="KU66" s="354"/>
      <c r="KV66" s="354"/>
      <c r="KW66" s="354"/>
      <c r="KX66" s="354"/>
    </row>
    <row r="67" spans="1:310" s="108" customFormat="1">
      <c r="A67" s="200"/>
      <c r="B67" s="467" t="s">
        <v>230</v>
      </c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KK67" s="354"/>
      <c r="KL67" s="354"/>
      <c r="KM67" s="354"/>
      <c r="KN67" s="354"/>
      <c r="KO67" s="354"/>
      <c r="KP67" s="354"/>
      <c r="KQ67" s="354"/>
      <c r="KR67" s="354"/>
      <c r="KS67" s="354"/>
      <c r="KT67" s="354"/>
      <c r="KU67" s="354"/>
      <c r="KV67" s="354"/>
      <c r="KW67" s="354"/>
      <c r="KX67" s="354"/>
    </row>
    <row r="68" spans="1:310" ht="13.8">
      <c r="B68" s="466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JF3" location="'1.2'!A1" display="1.2. Динаміка товарної структури імпорту"/>
    <hyperlink ref="B4" location="'1.3'!A1" display="'1.3'!A1"/>
    <hyperlink ref="B5" location="'1.4'!A1" display="'1.4'!A1"/>
    <hyperlink ref="B6" location="'1.5'!A1" display="'1.5'!A1"/>
  </hyperlinks>
  <pageMargins left="0.48" right="0.32" top="0.67" bottom="1" header="0.5" footer="0.5"/>
  <pageSetup paperSize="9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BB61"/>
  <sheetViews>
    <sheetView zoomScale="63" zoomScaleNormal="63" workbookViewId="0">
      <selection activeCell="R13" sqref="R13"/>
    </sheetView>
  </sheetViews>
  <sheetFormatPr defaultColWidth="9.44140625" defaultRowHeight="13.2" outlineLevelCol="2"/>
  <cols>
    <col min="1" max="1" width="32.88671875" style="16" customWidth="1"/>
    <col min="2" max="3" width="40" style="16" hidden="1" customWidth="1" outlineLevel="2"/>
    <col min="4" max="4" width="8.6640625" style="16" hidden="1" customWidth="1" outlineLevel="1" collapsed="1"/>
    <col min="5" max="19" width="8.6640625" style="16" hidden="1" customWidth="1" outlineLevel="1"/>
    <col min="20" max="20" width="8.6640625" style="16" customWidth="1" collapsed="1"/>
    <col min="21" max="39" width="8.6640625" style="16" customWidth="1"/>
    <col min="40" max="40" width="8.6640625" style="16" hidden="1" customWidth="1"/>
    <col min="41" max="41" width="8.77734375" style="16" hidden="1" customWidth="1"/>
    <col min="42" max="46" width="10.21875" style="16" hidden="1" customWidth="1"/>
    <col min="47" max="48" width="10.21875" style="16" customWidth="1"/>
    <col min="49" max="49" width="6" style="16" customWidth="1"/>
    <col min="50" max="51" width="9.77734375" style="16" customWidth="1"/>
    <col min="52" max="52" width="6.5546875" style="16" customWidth="1"/>
    <col min="53" max="54" width="9.5546875" style="16" customWidth="1"/>
    <col min="55" max="94" width="7.5546875" style="16" customWidth="1"/>
    <col min="95" max="16384" width="9.44140625" style="16"/>
  </cols>
  <sheetData>
    <row r="1" spans="1:54" s="61" customFormat="1">
      <c r="A1" s="60" t="str">
        <f>IF('1'!$A$1=1,"до змісту","to title")</f>
        <v>до змісту</v>
      </c>
    </row>
    <row r="2" spans="1:54" s="62" customFormat="1">
      <c r="A2" s="470" t="str">
        <f>IF('1'!$A$1=1,"1.1 Динаміка товарної структури експорту","1.1 Dynamics of the Commodity Composition of Exports")</f>
        <v>1.1 Динаміка товарної структури експорту</v>
      </c>
      <c r="B2" s="470"/>
      <c r="C2" s="470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</row>
    <row r="3" spans="1:54" s="13" customFormat="1">
      <c r="A3" s="63" t="str">
        <f>IF('1'!$A$1=1,"(відповідно до КПБ6)","(according to BPM6 methodology)")</f>
        <v>(відповідно до КПБ6)</v>
      </c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54">
      <c r="A4" s="13"/>
      <c r="B4" s="13"/>
      <c r="C4" s="13"/>
    </row>
    <row r="5" spans="1:54" s="21" customFormat="1" ht="13.35" customHeight="1">
      <c r="A5" s="472" t="str">
        <f>IF('1'!$A$1=1,B5,C5)</f>
        <v>Найменування  груп  товарів</v>
      </c>
      <c r="B5" s="474" t="s">
        <v>0</v>
      </c>
      <c r="C5" s="474" t="s">
        <v>15</v>
      </c>
      <c r="D5" s="17">
        <v>2015</v>
      </c>
      <c r="E5" s="18"/>
      <c r="F5" s="19"/>
      <c r="G5" s="20"/>
      <c r="H5" s="65">
        <v>2016</v>
      </c>
      <c r="I5" s="66"/>
      <c r="J5" s="66"/>
      <c r="K5" s="67"/>
      <c r="L5" s="65">
        <v>2017</v>
      </c>
      <c r="M5" s="68"/>
      <c r="N5" s="68"/>
      <c r="O5" s="68"/>
      <c r="P5" s="65">
        <v>2018</v>
      </c>
      <c r="Q5" s="65"/>
      <c r="R5" s="65"/>
      <c r="S5" s="68"/>
      <c r="T5" s="65">
        <v>2019</v>
      </c>
      <c r="U5" s="83"/>
      <c r="V5" s="81"/>
      <c r="W5" s="81"/>
      <c r="X5" s="81">
        <v>2020</v>
      </c>
      <c r="Y5" s="81"/>
      <c r="Z5" s="81"/>
      <c r="AA5" s="81"/>
      <c r="AB5" s="69">
        <v>2021</v>
      </c>
      <c r="AC5" s="81"/>
      <c r="AD5" s="81"/>
      <c r="AE5" s="81"/>
      <c r="AF5" s="69">
        <v>2022</v>
      </c>
      <c r="AG5" s="81"/>
      <c r="AH5" s="81"/>
      <c r="AI5" s="81"/>
      <c r="AJ5" s="69">
        <v>2023</v>
      </c>
      <c r="AK5" s="81"/>
      <c r="AL5" s="81"/>
      <c r="AM5" s="81"/>
      <c r="AN5" s="468">
        <v>2015</v>
      </c>
      <c r="AO5" s="468">
        <v>2016</v>
      </c>
      <c r="AP5" s="468">
        <v>2017</v>
      </c>
      <c r="AQ5" s="468">
        <v>2018</v>
      </c>
      <c r="AR5" s="468">
        <v>2019</v>
      </c>
      <c r="AS5" s="468">
        <v>2020</v>
      </c>
      <c r="AT5" s="468">
        <v>2021</v>
      </c>
      <c r="AU5" s="468">
        <v>2022</v>
      </c>
      <c r="AV5" s="476">
        <v>2023</v>
      </c>
      <c r="AW5" s="462"/>
    </row>
    <row r="6" spans="1:54" s="27" customFormat="1" ht="12.6" customHeight="1">
      <c r="A6" s="473"/>
      <c r="B6" s="475"/>
      <c r="C6" s="475"/>
      <c r="D6" s="22" t="s">
        <v>26</v>
      </c>
      <c r="E6" s="23" t="s">
        <v>27</v>
      </c>
      <c r="F6" s="23" t="s">
        <v>28</v>
      </c>
      <c r="G6" s="22" t="s">
        <v>29</v>
      </c>
      <c r="H6" s="24" t="s">
        <v>30</v>
      </c>
      <c r="I6" s="25" t="s">
        <v>27</v>
      </c>
      <c r="J6" s="23" t="s">
        <v>28</v>
      </c>
      <c r="K6" s="26" t="s">
        <v>29</v>
      </c>
      <c r="L6" s="22" t="s">
        <v>30</v>
      </c>
      <c r="M6" s="23" t="s">
        <v>27</v>
      </c>
      <c r="N6" s="23" t="s">
        <v>28</v>
      </c>
      <c r="O6" s="22" t="s">
        <v>29</v>
      </c>
      <c r="P6" s="22" t="s">
        <v>30</v>
      </c>
      <c r="Q6" s="23" t="s">
        <v>27</v>
      </c>
      <c r="R6" s="23" t="s">
        <v>28</v>
      </c>
      <c r="S6" s="22" t="s">
        <v>29</v>
      </c>
      <c r="T6" s="24" t="s">
        <v>30</v>
      </c>
      <c r="U6" s="25" t="s">
        <v>27</v>
      </c>
      <c r="V6" s="23" t="s">
        <v>28</v>
      </c>
      <c r="W6" s="22" t="s">
        <v>29</v>
      </c>
      <c r="X6" s="22" t="s">
        <v>30</v>
      </c>
      <c r="Y6" s="93" t="s">
        <v>27</v>
      </c>
      <c r="Z6" s="23" t="s">
        <v>28</v>
      </c>
      <c r="AA6" s="93" t="s">
        <v>29</v>
      </c>
      <c r="AB6" s="22" t="s">
        <v>30</v>
      </c>
      <c r="AC6" s="23" t="s">
        <v>27</v>
      </c>
      <c r="AD6" s="23" t="s">
        <v>28</v>
      </c>
      <c r="AE6" s="93" t="s">
        <v>29</v>
      </c>
      <c r="AF6" s="22" t="s">
        <v>30</v>
      </c>
      <c r="AG6" s="23" t="s">
        <v>27</v>
      </c>
      <c r="AH6" s="23" t="s">
        <v>28</v>
      </c>
      <c r="AI6" s="93" t="s">
        <v>29</v>
      </c>
      <c r="AJ6" s="22" t="s">
        <v>30</v>
      </c>
      <c r="AK6" s="23" t="s">
        <v>27</v>
      </c>
      <c r="AL6" s="23" t="s">
        <v>28</v>
      </c>
      <c r="AM6" s="93" t="s">
        <v>29</v>
      </c>
      <c r="AN6" s="469"/>
      <c r="AO6" s="469"/>
      <c r="AP6" s="469"/>
      <c r="AQ6" s="469"/>
      <c r="AR6" s="469"/>
      <c r="AS6" s="469"/>
      <c r="AT6" s="469"/>
      <c r="AU6" s="469"/>
      <c r="AV6" s="477"/>
      <c r="AW6" s="463"/>
    </row>
    <row r="7" spans="1:54" ht="17.850000000000001" customHeight="1">
      <c r="A7" s="28" t="str">
        <f>IF('1'!A1=1,B7,C7)</f>
        <v>УСЬОГО, млн грн</v>
      </c>
      <c r="B7" s="29" t="s">
        <v>37</v>
      </c>
      <c r="C7" s="85" t="s">
        <v>202</v>
      </c>
      <c r="D7" s="31">
        <v>187626.14299999998</v>
      </c>
      <c r="E7" s="31">
        <v>183888.005</v>
      </c>
      <c r="F7" s="31">
        <v>196125.595</v>
      </c>
      <c r="G7" s="31">
        <v>207807.538</v>
      </c>
      <c r="H7" s="31">
        <v>181965.68599999999</v>
      </c>
      <c r="I7" s="31">
        <v>206886.07199999999</v>
      </c>
      <c r="J7" s="31">
        <v>216448.26400000002</v>
      </c>
      <c r="K7" s="31">
        <v>253890.598</v>
      </c>
      <c r="L7" s="86">
        <v>259815.93900000001</v>
      </c>
      <c r="M7" s="86">
        <v>248559.63100000002</v>
      </c>
      <c r="N7" s="86">
        <v>251597.51500000001</v>
      </c>
      <c r="O7" s="86">
        <v>296282.674</v>
      </c>
      <c r="P7" s="86">
        <v>284585</v>
      </c>
      <c r="Q7" s="86">
        <v>282223.41399999999</v>
      </c>
      <c r="R7" s="86">
        <v>282633.94500000001</v>
      </c>
      <c r="S7" s="86">
        <v>329943.41000000003</v>
      </c>
      <c r="T7" s="86">
        <v>307539.701</v>
      </c>
      <c r="U7" s="86">
        <v>297438.598</v>
      </c>
      <c r="V7" s="86">
        <v>294024.58199999999</v>
      </c>
      <c r="W7" s="86">
        <v>291048.24300000002</v>
      </c>
      <c r="X7" s="86">
        <v>282112.071</v>
      </c>
      <c r="Y7" s="86">
        <v>265147.83100000001</v>
      </c>
      <c r="Z7" s="86">
        <v>303700.19299999997</v>
      </c>
      <c r="AA7" s="86">
        <v>368651.31</v>
      </c>
      <c r="AB7" s="86">
        <v>348819.321</v>
      </c>
      <c r="AC7" s="86">
        <v>412768.603</v>
      </c>
      <c r="AD7" s="86">
        <v>460924.50800000003</v>
      </c>
      <c r="AE7" s="86">
        <v>494591.19500000001</v>
      </c>
      <c r="AF7" s="86">
        <v>362383.21400000004</v>
      </c>
      <c r="AG7" s="86">
        <v>232196.14199999999</v>
      </c>
      <c r="AH7" s="86">
        <v>342079.23399999994</v>
      </c>
      <c r="AI7" s="86">
        <v>383641.18200000003</v>
      </c>
      <c r="AJ7" s="86">
        <v>360237.27899999998</v>
      </c>
      <c r="AK7" s="86">
        <v>318805.05499999999</v>
      </c>
      <c r="AL7" s="86">
        <v>270863.62</v>
      </c>
      <c r="AM7" s="86">
        <v>318555.49700000003</v>
      </c>
      <c r="AN7" s="31">
        <f t="shared" ref="AN7:AN14" si="0">SUM(D7:G7)</f>
        <v>775447.28099999996</v>
      </c>
      <c r="AO7" s="31">
        <f t="shared" ref="AO7:AO14" si="1">SUM(H7:K7)</f>
        <v>859190.62</v>
      </c>
      <c r="AP7" s="31">
        <f t="shared" ref="AP7:AP14" si="2">SUM(L7:O7)</f>
        <v>1056255.7590000001</v>
      </c>
      <c r="AQ7" s="110">
        <f t="shared" ref="AQ7:AQ14" si="3">SUM(P7:S7)</f>
        <v>1179385.7689999999</v>
      </c>
      <c r="AR7" s="109">
        <f t="shared" ref="AR7:AR14" si="4">SUM(T7:W7)</f>
        <v>1190051.1240000001</v>
      </c>
      <c r="AS7" s="86">
        <f t="shared" ref="AS7:AS14" si="5">SUM(X7:AA7)</f>
        <v>1219611.405</v>
      </c>
      <c r="AT7" s="86">
        <f t="shared" ref="AT7:AT14" si="6">SUM(AB7:AE7)</f>
        <v>1717103.6270000001</v>
      </c>
      <c r="AU7" s="86">
        <f>SUM(AF7:AI7)</f>
        <v>1320299.7719999999</v>
      </c>
      <c r="AV7" s="86">
        <f>SUM(AJ7:AM7)</f>
        <v>1268461.4510000001</v>
      </c>
      <c r="BA7" s="458"/>
      <c r="BB7" s="458"/>
    </row>
    <row r="8" spans="1:54" s="15" customFormat="1" ht="25.35" customHeight="1">
      <c r="A8" s="33" t="str">
        <f>IF('1'!A1=1,B8,C8)</f>
        <v>Продовольчі товари та сировина для їх виробництва</v>
      </c>
      <c r="B8" s="34" t="s">
        <v>1</v>
      </c>
      <c r="C8" s="82" t="s">
        <v>16</v>
      </c>
      <c r="D8" s="36">
        <v>73409</v>
      </c>
      <c r="E8" s="36">
        <v>67058</v>
      </c>
      <c r="F8" s="36">
        <v>78413</v>
      </c>
      <c r="G8" s="36">
        <v>99126</v>
      </c>
      <c r="H8" s="36">
        <v>84465</v>
      </c>
      <c r="I8" s="36">
        <v>87942</v>
      </c>
      <c r="J8" s="36">
        <v>91948</v>
      </c>
      <c r="K8" s="36">
        <v>126418</v>
      </c>
      <c r="L8" s="32">
        <v>123255</v>
      </c>
      <c r="M8" s="32">
        <v>108896</v>
      </c>
      <c r="N8" s="32">
        <v>109885.87252002831</v>
      </c>
      <c r="O8" s="32">
        <v>130117</v>
      </c>
      <c r="P8" s="32">
        <v>118411</v>
      </c>
      <c r="Q8" s="32">
        <v>109336</v>
      </c>
      <c r="R8" s="32">
        <v>117211</v>
      </c>
      <c r="S8" s="32">
        <v>162087</v>
      </c>
      <c r="T8" s="32">
        <v>145696</v>
      </c>
      <c r="U8" s="32">
        <v>127737</v>
      </c>
      <c r="V8" s="32">
        <v>138043</v>
      </c>
      <c r="W8" s="32">
        <v>157988</v>
      </c>
      <c r="X8" s="32">
        <v>141251</v>
      </c>
      <c r="Y8" s="32">
        <v>124259</v>
      </c>
      <c r="Z8" s="32">
        <v>143673</v>
      </c>
      <c r="AA8" s="32">
        <v>189661</v>
      </c>
      <c r="AB8" s="32">
        <v>144961</v>
      </c>
      <c r="AC8" s="32">
        <v>155035</v>
      </c>
      <c r="AD8" s="32">
        <v>189101</v>
      </c>
      <c r="AE8" s="32">
        <v>262744</v>
      </c>
      <c r="AF8" s="32">
        <v>182539</v>
      </c>
      <c r="AG8" s="32">
        <v>105533</v>
      </c>
      <c r="AH8" s="32">
        <v>209387</v>
      </c>
      <c r="AI8" s="32">
        <v>271263</v>
      </c>
      <c r="AJ8" s="32">
        <v>247817</v>
      </c>
      <c r="AK8" s="32">
        <v>185573</v>
      </c>
      <c r="AL8" s="32">
        <v>158690</v>
      </c>
      <c r="AM8" s="32">
        <v>212711</v>
      </c>
      <c r="AN8" s="36">
        <f t="shared" si="0"/>
        <v>318006</v>
      </c>
      <c r="AO8" s="36">
        <f t="shared" si="1"/>
        <v>390773</v>
      </c>
      <c r="AP8" s="36">
        <f t="shared" si="2"/>
        <v>472153.87252002832</v>
      </c>
      <c r="AQ8" s="36">
        <f t="shared" si="3"/>
        <v>507045</v>
      </c>
      <c r="AR8" s="32">
        <f t="shared" si="4"/>
        <v>569464</v>
      </c>
      <c r="AS8" s="32">
        <f t="shared" si="5"/>
        <v>598844</v>
      </c>
      <c r="AT8" s="32">
        <f t="shared" si="6"/>
        <v>751841</v>
      </c>
      <c r="AU8" s="32">
        <f t="shared" ref="AU8:AU14" si="7">SUM(AF8:AI8)</f>
        <v>768722</v>
      </c>
      <c r="AV8" s="32">
        <f>SUM(AJ8:AM8)</f>
        <v>804791</v>
      </c>
      <c r="BA8" s="458"/>
      <c r="BB8" s="458"/>
    </row>
    <row r="9" spans="1:54" s="15" customFormat="1" ht="22.35" customHeight="1">
      <c r="A9" s="33" t="str">
        <f>IF('1'!A1=1,B9,C9)</f>
        <v>Мінеральні продукти</v>
      </c>
      <c r="B9" s="34" t="s">
        <v>2</v>
      </c>
      <c r="C9" s="82" t="s">
        <v>17</v>
      </c>
      <c r="D9" s="36">
        <v>15413</v>
      </c>
      <c r="E9" s="36">
        <v>14710</v>
      </c>
      <c r="F9" s="36">
        <v>14810</v>
      </c>
      <c r="G9" s="36">
        <v>13184</v>
      </c>
      <c r="H9" s="36">
        <v>11729</v>
      </c>
      <c r="I9" s="36">
        <v>15947</v>
      </c>
      <c r="J9" s="36">
        <v>15312</v>
      </c>
      <c r="K9" s="36">
        <v>18120</v>
      </c>
      <c r="L9" s="36">
        <v>23671</v>
      </c>
      <c r="M9" s="36">
        <v>23998</v>
      </c>
      <c r="N9" s="36">
        <v>22620</v>
      </c>
      <c r="O9" s="36">
        <v>23275</v>
      </c>
      <c r="P9" s="36">
        <v>25825</v>
      </c>
      <c r="Q9" s="36">
        <v>24396</v>
      </c>
      <c r="R9" s="36">
        <v>26963</v>
      </c>
      <c r="S9" s="36">
        <v>28490</v>
      </c>
      <c r="T9" s="36">
        <v>27908</v>
      </c>
      <c r="U9" s="32">
        <v>32324</v>
      </c>
      <c r="V9" s="32">
        <v>32637</v>
      </c>
      <c r="W9" s="32">
        <v>21181</v>
      </c>
      <c r="X9" s="32">
        <v>28565</v>
      </c>
      <c r="Y9" s="32">
        <v>29920</v>
      </c>
      <c r="Z9" s="32">
        <v>32583</v>
      </c>
      <c r="AA9" s="32">
        <v>43341</v>
      </c>
      <c r="AB9" s="32">
        <v>53053</v>
      </c>
      <c r="AC9" s="32">
        <v>68651</v>
      </c>
      <c r="AD9" s="32">
        <v>61322</v>
      </c>
      <c r="AE9" s="32">
        <v>32288</v>
      </c>
      <c r="AF9" s="32">
        <v>42508</v>
      </c>
      <c r="AG9" s="32">
        <v>34247</v>
      </c>
      <c r="AH9" s="32">
        <v>32718</v>
      </c>
      <c r="AI9" s="32">
        <v>18980</v>
      </c>
      <c r="AJ9" s="32">
        <v>18657</v>
      </c>
      <c r="AK9" s="32">
        <v>24626</v>
      </c>
      <c r="AL9" s="32">
        <v>19520</v>
      </c>
      <c r="AM9" s="32">
        <v>19931</v>
      </c>
      <c r="AN9" s="36">
        <f t="shared" si="0"/>
        <v>58117</v>
      </c>
      <c r="AO9" s="36">
        <f t="shared" si="1"/>
        <v>61108</v>
      </c>
      <c r="AP9" s="36">
        <f t="shared" si="2"/>
        <v>93564</v>
      </c>
      <c r="AQ9" s="36">
        <f t="shared" si="3"/>
        <v>105674</v>
      </c>
      <c r="AR9" s="32">
        <f t="shared" si="4"/>
        <v>114050</v>
      </c>
      <c r="AS9" s="32">
        <f t="shared" si="5"/>
        <v>134409</v>
      </c>
      <c r="AT9" s="32">
        <f t="shared" si="6"/>
        <v>215314</v>
      </c>
      <c r="AU9" s="32">
        <f t="shared" si="7"/>
        <v>128453</v>
      </c>
      <c r="AV9" s="32">
        <f t="shared" ref="AV9:AV14" si="8">SUM(AJ9:AM9)</f>
        <v>82734</v>
      </c>
      <c r="BA9" s="458"/>
      <c r="BB9" s="458"/>
    </row>
    <row r="10" spans="1:54" s="15" customFormat="1" ht="32.1" customHeight="1">
      <c r="A10" s="33" t="str">
        <f>IF('1'!A1=1,B10,C10)</f>
        <v>Продукція хімічної та пов'язаних з нею галузей промисловості</v>
      </c>
      <c r="B10" s="34" t="s">
        <v>3</v>
      </c>
      <c r="C10" s="82" t="s">
        <v>18</v>
      </c>
      <c r="D10" s="36">
        <v>13881</v>
      </c>
      <c r="E10" s="36">
        <v>14582</v>
      </c>
      <c r="F10" s="36">
        <v>12533</v>
      </c>
      <c r="G10" s="36">
        <v>12283</v>
      </c>
      <c r="H10" s="36">
        <v>10318</v>
      </c>
      <c r="I10" s="36">
        <v>11410</v>
      </c>
      <c r="J10" s="36">
        <v>12519</v>
      </c>
      <c r="K10" s="36">
        <v>12592</v>
      </c>
      <c r="L10" s="36">
        <v>10535</v>
      </c>
      <c r="M10" s="36">
        <v>12957</v>
      </c>
      <c r="N10" s="36">
        <v>14126</v>
      </c>
      <c r="O10" s="36">
        <v>16928</v>
      </c>
      <c r="P10" s="36">
        <v>14018</v>
      </c>
      <c r="Q10" s="36">
        <v>16800</v>
      </c>
      <c r="R10" s="36">
        <v>16491</v>
      </c>
      <c r="S10" s="36">
        <v>17381</v>
      </c>
      <c r="T10" s="36">
        <v>11425</v>
      </c>
      <c r="U10" s="36">
        <v>14740</v>
      </c>
      <c r="V10" s="36">
        <v>14541</v>
      </c>
      <c r="W10" s="36">
        <v>15080</v>
      </c>
      <c r="X10" s="36">
        <v>11831</v>
      </c>
      <c r="Y10" s="36">
        <v>14830</v>
      </c>
      <c r="Z10" s="36">
        <v>17331</v>
      </c>
      <c r="AA10" s="36">
        <v>18569</v>
      </c>
      <c r="AB10" s="36">
        <v>14741</v>
      </c>
      <c r="AC10" s="36">
        <v>21276</v>
      </c>
      <c r="AD10" s="36">
        <v>24418</v>
      </c>
      <c r="AE10" s="36">
        <v>25836</v>
      </c>
      <c r="AF10" s="36">
        <v>14407</v>
      </c>
      <c r="AG10" s="36">
        <v>11083</v>
      </c>
      <c r="AH10" s="36">
        <v>13910</v>
      </c>
      <c r="AI10" s="36">
        <v>14095</v>
      </c>
      <c r="AJ10" s="36">
        <v>12070</v>
      </c>
      <c r="AK10" s="36">
        <v>12649</v>
      </c>
      <c r="AL10" s="36">
        <v>11516</v>
      </c>
      <c r="AM10" s="36">
        <v>12250</v>
      </c>
      <c r="AN10" s="36">
        <f t="shared" si="0"/>
        <v>53279</v>
      </c>
      <c r="AO10" s="36">
        <f t="shared" si="1"/>
        <v>46839</v>
      </c>
      <c r="AP10" s="36">
        <f t="shared" si="2"/>
        <v>54546</v>
      </c>
      <c r="AQ10" s="36">
        <f t="shared" si="3"/>
        <v>64690</v>
      </c>
      <c r="AR10" s="32">
        <f t="shared" si="4"/>
        <v>55786</v>
      </c>
      <c r="AS10" s="32">
        <f t="shared" si="5"/>
        <v>62561</v>
      </c>
      <c r="AT10" s="32">
        <f t="shared" si="6"/>
        <v>86271</v>
      </c>
      <c r="AU10" s="32">
        <f t="shared" si="7"/>
        <v>53495</v>
      </c>
      <c r="AV10" s="32">
        <f t="shared" si="8"/>
        <v>48485</v>
      </c>
      <c r="BA10" s="458"/>
      <c r="BB10" s="458"/>
    </row>
    <row r="11" spans="1:54" s="15" customFormat="1" ht="23.7" customHeight="1">
      <c r="A11" s="33" t="str">
        <f>IF('1'!A1=1,B11,C11)</f>
        <v>Деревина та вироби з неї</v>
      </c>
      <c r="B11" s="34" t="s">
        <v>4</v>
      </c>
      <c r="C11" s="82" t="s">
        <v>19</v>
      </c>
      <c r="D11" s="36">
        <v>7797</v>
      </c>
      <c r="E11" s="36">
        <v>8389</v>
      </c>
      <c r="F11" s="36">
        <v>8880</v>
      </c>
      <c r="G11" s="36">
        <v>8734</v>
      </c>
      <c r="H11" s="36">
        <v>8745</v>
      </c>
      <c r="I11" s="36">
        <v>10122</v>
      </c>
      <c r="J11" s="36">
        <v>10249</v>
      </c>
      <c r="K11" s="36">
        <v>9530</v>
      </c>
      <c r="L11" s="36">
        <v>9155</v>
      </c>
      <c r="M11" s="36">
        <v>10945</v>
      </c>
      <c r="N11" s="36">
        <v>11995</v>
      </c>
      <c r="O11" s="36">
        <v>11625</v>
      </c>
      <c r="P11" s="36">
        <v>12894</v>
      </c>
      <c r="Q11" s="36">
        <v>13663</v>
      </c>
      <c r="R11" s="36">
        <v>14147</v>
      </c>
      <c r="S11" s="36">
        <v>12652</v>
      </c>
      <c r="T11" s="36">
        <v>12442</v>
      </c>
      <c r="U11" s="36">
        <v>12651</v>
      </c>
      <c r="V11" s="36">
        <v>11248</v>
      </c>
      <c r="W11" s="36">
        <v>9809</v>
      </c>
      <c r="X11" s="36">
        <v>10372</v>
      </c>
      <c r="Y11" s="36">
        <v>10928</v>
      </c>
      <c r="Z11" s="36">
        <v>13171</v>
      </c>
      <c r="AA11" s="36">
        <v>13104</v>
      </c>
      <c r="AB11" s="36">
        <v>14138</v>
      </c>
      <c r="AC11" s="36">
        <v>17588</v>
      </c>
      <c r="AD11" s="36">
        <v>19694</v>
      </c>
      <c r="AE11" s="36">
        <v>16416</v>
      </c>
      <c r="AF11" s="36">
        <v>15342</v>
      </c>
      <c r="AG11" s="36">
        <v>17498</v>
      </c>
      <c r="AH11" s="36">
        <v>18881</v>
      </c>
      <c r="AI11" s="36">
        <v>16161</v>
      </c>
      <c r="AJ11" s="36">
        <v>16224</v>
      </c>
      <c r="AK11" s="36">
        <v>18366</v>
      </c>
      <c r="AL11" s="36">
        <v>15921</v>
      </c>
      <c r="AM11" s="36">
        <v>12427</v>
      </c>
      <c r="AN11" s="36">
        <f t="shared" si="0"/>
        <v>33800</v>
      </c>
      <c r="AO11" s="36">
        <f t="shared" si="1"/>
        <v>38646</v>
      </c>
      <c r="AP11" s="36">
        <f t="shared" si="2"/>
        <v>43720</v>
      </c>
      <c r="AQ11" s="36">
        <f t="shared" si="3"/>
        <v>53356</v>
      </c>
      <c r="AR11" s="32">
        <f t="shared" si="4"/>
        <v>46150</v>
      </c>
      <c r="AS11" s="32">
        <f t="shared" si="5"/>
        <v>47575</v>
      </c>
      <c r="AT11" s="32">
        <f t="shared" si="6"/>
        <v>67836</v>
      </c>
      <c r="AU11" s="32">
        <f t="shared" si="7"/>
        <v>67882</v>
      </c>
      <c r="AV11" s="32">
        <f t="shared" si="8"/>
        <v>62938</v>
      </c>
      <c r="BA11" s="458"/>
      <c r="BB11" s="458"/>
    </row>
    <row r="12" spans="1:54" s="15" customFormat="1" ht="18.600000000000001" customHeight="1">
      <c r="A12" s="33" t="str">
        <f>IF('1'!A1=1,B12,C12)</f>
        <v>Промислові вироби</v>
      </c>
      <c r="B12" s="34" t="s">
        <v>5</v>
      </c>
      <c r="C12" s="82" t="s">
        <v>20</v>
      </c>
      <c r="D12" s="36">
        <v>2338</v>
      </c>
      <c r="E12" s="36">
        <v>2910</v>
      </c>
      <c r="F12" s="36">
        <v>3026</v>
      </c>
      <c r="G12" s="36">
        <v>2791</v>
      </c>
      <c r="H12" s="36">
        <v>2345</v>
      </c>
      <c r="I12" s="36">
        <v>3047</v>
      </c>
      <c r="J12" s="36">
        <v>3444</v>
      </c>
      <c r="K12" s="36">
        <v>3012</v>
      </c>
      <c r="L12" s="36">
        <v>3167</v>
      </c>
      <c r="M12" s="36">
        <v>3839</v>
      </c>
      <c r="N12" s="36">
        <v>4205</v>
      </c>
      <c r="O12" s="36">
        <v>4037</v>
      </c>
      <c r="P12" s="36">
        <v>3967</v>
      </c>
      <c r="Q12" s="36">
        <v>4283</v>
      </c>
      <c r="R12" s="36">
        <v>4876</v>
      </c>
      <c r="S12" s="36">
        <v>4511</v>
      </c>
      <c r="T12" s="36">
        <v>4465</v>
      </c>
      <c r="U12" s="36">
        <v>4732</v>
      </c>
      <c r="V12" s="36">
        <v>4649</v>
      </c>
      <c r="W12" s="36">
        <v>4158</v>
      </c>
      <c r="X12" s="36">
        <v>4491</v>
      </c>
      <c r="Y12" s="36">
        <v>4167</v>
      </c>
      <c r="Z12" s="36">
        <v>5527</v>
      </c>
      <c r="AA12" s="36">
        <v>5293</v>
      </c>
      <c r="AB12" s="36">
        <v>5616</v>
      </c>
      <c r="AC12" s="36">
        <v>6701</v>
      </c>
      <c r="AD12" s="36">
        <v>7012</v>
      </c>
      <c r="AE12" s="36">
        <v>6435</v>
      </c>
      <c r="AF12" s="36">
        <v>5036</v>
      </c>
      <c r="AG12" s="36">
        <v>4000</v>
      </c>
      <c r="AH12" s="36">
        <v>4470</v>
      </c>
      <c r="AI12" s="36">
        <v>4624</v>
      </c>
      <c r="AJ12" s="36">
        <v>5435</v>
      </c>
      <c r="AK12" s="36">
        <v>5125</v>
      </c>
      <c r="AL12" s="36">
        <v>5105</v>
      </c>
      <c r="AM12" s="36">
        <v>4730</v>
      </c>
      <c r="AN12" s="36">
        <f t="shared" si="0"/>
        <v>11065</v>
      </c>
      <c r="AO12" s="36">
        <f t="shared" si="1"/>
        <v>11848</v>
      </c>
      <c r="AP12" s="36">
        <f t="shared" si="2"/>
        <v>15248</v>
      </c>
      <c r="AQ12" s="36">
        <f t="shared" si="3"/>
        <v>17637</v>
      </c>
      <c r="AR12" s="32">
        <f t="shared" si="4"/>
        <v>18004</v>
      </c>
      <c r="AS12" s="32">
        <f t="shared" si="5"/>
        <v>19478</v>
      </c>
      <c r="AT12" s="32">
        <f t="shared" si="6"/>
        <v>25764</v>
      </c>
      <c r="AU12" s="32">
        <f t="shared" si="7"/>
        <v>18130</v>
      </c>
      <c r="AV12" s="32">
        <f t="shared" si="8"/>
        <v>20395</v>
      </c>
      <c r="BA12" s="458"/>
      <c r="BB12" s="458"/>
    </row>
    <row r="13" spans="1:54" s="15" customFormat="1" ht="29.85" customHeight="1">
      <c r="A13" s="33" t="str">
        <f>IF('1'!A1=1,B13,C13)</f>
        <v>Чорні й кольорові метали та вироби з них</v>
      </c>
      <c r="B13" s="34" t="s">
        <v>6</v>
      </c>
      <c r="C13" s="82" t="s">
        <v>21</v>
      </c>
      <c r="D13" s="36">
        <v>52798</v>
      </c>
      <c r="E13" s="36">
        <v>51729</v>
      </c>
      <c r="F13" s="36">
        <v>51915</v>
      </c>
      <c r="G13" s="36">
        <v>43330</v>
      </c>
      <c r="H13" s="36">
        <v>42838</v>
      </c>
      <c r="I13" s="36">
        <v>52276</v>
      </c>
      <c r="J13" s="36">
        <v>57592</v>
      </c>
      <c r="K13" s="36">
        <v>54379</v>
      </c>
      <c r="L13" s="36">
        <v>64214</v>
      </c>
      <c r="M13" s="36">
        <v>59690</v>
      </c>
      <c r="N13" s="36">
        <v>62217</v>
      </c>
      <c r="O13" s="36">
        <v>76988</v>
      </c>
      <c r="P13" s="36">
        <v>80333</v>
      </c>
      <c r="Q13" s="36">
        <v>83550</v>
      </c>
      <c r="R13" s="36">
        <v>74213</v>
      </c>
      <c r="S13" s="36">
        <v>71411</v>
      </c>
      <c r="T13" s="36">
        <v>74337</v>
      </c>
      <c r="U13" s="36">
        <v>72624</v>
      </c>
      <c r="V13" s="36">
        <v>61741</v>
      </c>
      <c r="W13" s="36">
        <v>51063</v>
      </c>
      <c r="X13" s="36">
        <v>57816</v>
      </c>
      <c r="Y13" s="36">
        <v>56472</v>
      </c>
      <c r="Z13" s="36">
        <v>58524</v>
      </c>
      <c r="AA13" s="36">
        <v>63720</v>
      </c>
      <c r="AB13" s="36">
        <v>84547</v>
      </c>
      <c r="AC13" s="36">
        <v>107592</v>
      </c>
      <c r="AD13" s="36">
        <v>124940</v>
      </c>
      <c r="AE13" s="36">
        <v>110781</v>
      </c>
      <c r="AF13" s="36">
        <v>76509</v>
      </c>
      <c r="AG13" s="36">
        <v>35479</v>
      </c>
      <c r="AH13" s="36">
        <v>37598</v>
      </c>
      <c r="AI13" s="36">
        <v>32694</v>
      </c>
      <c r="AJ13" s="36">
        <v>33696</v>
      </c>
      <c r="AK13" s="36">
        <v>43480</v>
      </c>
      <c r="AL13" s="36">
        <v>34612</v>
      </c>
      <c r="AM13" s="36">
        <v>30453</v>
      </c>
      <c r="AN13" s="36">
        <f t="shared" si="0"/>
        <v>199772</v>
      </c>
      <c r="AO13" s="36">
        <f t="shared" si="1"/>
        <v>207085</v>
      </c>
      <c r="AP13" s="36">
        <f t="shared" si="2"/>
        <v>263109</v>
      </c>
      <c r="AQ13" s="36">
        <f t="shared" si="3"/>
        <v>309507</v>
      </c>
      <c r="AR13" s="32">
        <f t="shared" si="4"/>
        <v>259765</v>
      </c>
      <c r="AS13" s="32">
        <f t="shared" si="5"/>
        <v>236532</v>
      </c>
      <c r="AT13" s="32">
        <f t="shared" si="6"/>
        <v>427860</v>
      </c>
      <c r="AU13" s="32">
        <f t="shared" si="7"/>
        <v>182280</v>
      </c>
      <c r="AV13" s="32">
        <f t="shared" si="8"/>
        <v>142241</v>
      </c>
      <c r="BA13" s="458"/>
      <c r="BB13" s="458"/>
    </row>
    <row r="14" spans="1:54" s="15" customFormat="1" ht="25.35" customHeight="1">
      <c r="A14" s="33" t="str">
        <f>IF('1'!A1=1,B14,C14)</f>
        <v>Машини, устаткування, транспортні засоби та  прилади</v>
      </c>
      <c r="B14" s="34" t="s">
        <v>7</v>
      </c>
      <c r="C14" s="82" t="s">
        <v>22</v>
      </c>
      <c r="D14" s="36">
        <v>15332</v>
      </c>
      <c r="E14" s="36">
        <v>18276</v>
      </c>
      <c r="F14" s="36">
        <v>19011</v>
      </c>
      <c r="G14" s="36">
        <v>20808</v>
      </c>
      <c r="H14" s="36">
        <v>14820</v>
      </c>
      <c r="I14" s="36">
        <v>17837</v>
      </c>
      <c r="J14" s="36">
        <v>17366</v>
      </c>
      <c r="K14" s="36">
        <v>20420</v>
      </c>
      <c r="L14" s="36">
        <v>16225</v>
      </c>
      <c r="M14" s="36">
        <v>18825</v>
      </c>
      <c r="N14" s="36">
        <v>17424</v>
      </c>
      <c r="O14" s="36">
        <v>23726</v>
      </c>
      <c r="P14" s="36">
        <v>18672</v>
      </c>
      <c r="Q14" s="36">
        <v>20219</v>
      </c>
      <c r="R14" s="36">
        <v>19188</v>
      </c>
      <c r="S14" s="36">
        <v>23567</v>
      </c>
      <c r="T14" s="36">
        <v>20836</v>
      </c>
      <c r="U14" s="36">
        <v>21970</v>
      </c>
      <c r="V14" s="36">
        <v>22171</v>
      </c>
      <c r="W14" s="36">
        <v>23178</v>
      </c>
      <c r="X14" s="36">
        <v>20685</v>
      </c>
      <c r="Y14" s="36">
        <v>20138</v>
      </c>
      <c r="Z14" s="36">
        <v>24530</v>
      </c>
      <c r="AA14" s="36">
        <v>26194</v>
      </c>
      <c r="AB14" s="36">
        <v>23617</v>
      </c>
      <c r="AC14" s="36">
        <v>25967</v>
      </c>
      <c r="AD14" s="36">
        <v>25220</v>
      </c>
      <c r="AE14" s="36">
        <v>29203</v>
      </c>
      <c r="AF14" s="36">
        <v>18348</v>
      </c>
      <c r="AG14" s="36">
        <v>16794</v>
      </c>
      <c r="AH14" s="36">
        <v>18883</v>
      </c>
      <c r="AI14" s="36">
        <v>19134</v>
      </c>
      <c r="AJ14" s="36">
        <v>19729</v>
      </c>
      <c r="AK14" s="36">
        <v>21755</v>
      </c>
      <c r="AL14" s="36">
        <v>18555</v>
      </c>
      <c r="AM14" s="36">
        <v>18618</v>
      </c>
      <c r="AN14" s="36">
        <f t="shared" si="0"/>
        <v>73427</v>
      </c>
      <c r="AO14" s="36">
        <f t="shared" si="1"/>
        <v>70443</v>
      </c>
      <c r="AP14" s="36">
        <f t="shared" si="2"/>
        <v>76200</v>
      </c>
      <c r="AQ14" s="36">
        <f t="shared" si="3"/>
        <v>81646</v>
      </c>
      <c r="AR14" s="32">
        <f t="shared" si="4"/>
        <v>88155</v>
      </c>
      <c r="AS14" s="32">
        <f t="shared" si="5"/>
        <v>91547</v>
      </c>
      <c r="AT14" s="32">
        <f t="shared" si="6"/>
        <v>104007</v>
      </c>
      <c r="AU14" s="32">
        <f t="shared" si="7"/>
        <v>73159</v>
      </c>
      <c r="AV14" s="32">
        <f t="shared" si="8"/>
        <v>78657</v>
      </c>
      <c r="BA14" s="458"/>
      <c r="BB14" s="458"/>
    </row>
    <row r="15" spans="1:54" s="15" customFormat="1" ht="25.05" customHeight="1">
      <c r="A15" s="33" t="str">
        <f>IF('1'!A1=1,B15,C15)</f>
        <v>Різне*</v>
      </c>
      <c r="B15" s="34" t="s">
        <v>8</v>
      </c>
      <c r="C15" s="82" t="s">
        <v>23</v>
      </c>
      <c r="D15" s="36">
        <f t="shared" ref="D15:AV15" si="9">D7-D8-D9-D10-D11-D12-D13-D14</f>
        <v>6658.1429999999818</v>
      </c>
      <c r="E15" s="36">
        <f t="shared" si="9"/>
        <v>6234.0050000000047</v>
      </c>
      <c r="F15" s="36">
        <f t="shared" si="9"/>
        <v>7537.5950000000012</v>
      </c>
      <c r="G15" s="36">
        <f t="shared" si="9"/>
        <v>7551.5380000000005</v>
      </c>
      <c r="H15" s="36">
        <f t="shared" si="9"/>
        <v>6705.685999999987</v>
      </c>
      <c r="I15" s="36">
        <f t="shared" si="9"/>
        <v>8305.0719999999856</v>
      </c>
      <c r="J15" s="36">
        <f t="shared" si="9"/>
        <v>8018.2640000000247</v>
      </c>
      <c r="K15" s="36">
        <f t="shared" si="9"/>
        <v>9419.5979999999981</v>
      </c>
      <c r="L15" s="36">
        <f t="shared" si="9"/>
        <v>9593.939000000013</v>
      </c>
      <c r="M15" s="36">
        <f t="shared" si="9"/>
        <v>9409.6310000000231</v>
      </c>
      <c r="N15" s="36">
        <f t="shared" si="9"/>
        <v>9124.6424799716915</v>
      </c>
      <c r="O15" s="36">
        <f t="shared" si="9"/>
        <v>9586.6739999999991</v>
      </c>
      <c r="P15" s="36">
        <f t="shared" si="9"/>
        <v>10465</v>
      </c>
      <c r="Q15" s="36">
        <f t="shared" si="9"/>
        <v>9976.4139999999898</v>
      </c>
      <c r="R15" s="36">
        <f t="shared" si="9"/>
        <v>9544.945000000007</v>
      </c>
      <c r="S15" s="36">
        <f t="shared" si="9"/>
        <v>9844.4100000000326</v>
      </c>
      <c r="T15" s="36">
        <f t="shared" si="9"/>
        <v>10430.701000000001</v>
      </c>
      <c r="U15" s="36">
        <f t="shared" si="9"/>
        <v>10660.597999999998</v>
      </c>
      <c r="V15" s="36">
        <f t="shared" si="9"/>
        <v>8994.5819999999949</v>
      </c>
      <c r="W15" s="36">
        <f t="shared" si="9"/>
        <v>8591.2430000000168</v>
      </c>
      <c r="X15" s="36">
        <f t="shared" si="9"/>
        <v>7101.0709999999963</v>
      </c>
      <c r="Y15" s="36">
        <f t="shared" si="9"/>
        <v>4433.8310000000056</v>
      </c>
      <c r="Z15" s="36">
        <f t="shared" si="9"/>
        <v>8361.1929999999702</v>
      </c>
      <c r="AA15" s="36">
        <f t="shared" si="9"/>
        <v>8769.3099999999977</v>
      </c>
      <c r="AB15" s="36">
        <f t="shared" si="9"/>
        <v>8146.3209999999963</v>
      </c>
      <c r="AC15" s="36">
        <f t="shared" si="9"/>
        <v>9958.6030000000028</v>
      </c>
      <c r="AD15" s="36">
        <f t="shared" si="9"/>
        <v>9217.5080000000307</v>
      </c>
      <c r="AE15" s="36">
        <f t="shared" si="9"/>
        <v>10888.195000000007</v>
      </c>
      <c r="AF15" s="36">
        <f t="shared" si="9"/>
        <v>7694.2140000000363</v>
      </c>
      <c r="AG15" s="36">
        <f t="shared" si="9"/>
        <v>7562.1419999999925</v>
      </c>
      <c r="AH15" s="36">
        <f t="shared" si="9"/>
        <v>6232.2339999999385</v>
      </c>
      <c r="AI15" s="36">
        <f t="shared" si="9"/>
        <v>6690.1820000000298</v>
      </c>
      <c r="AJ15" s="36">
        <f t="shared" si="9"/>
        <v>6609.2789999999804</v>
      </c>
      <c r="AK15" s="36">
        <f t="shared" si="9"/>
        <v>7231.054999999993</v>
      </c>
      <c r="AL15" s="36">
        <f t="shared" si="9"/>
        <v>6944.6199999999953</v>
      </c>
      <c r="AM15" s="36">
        <f t="shared" si="9"/>
        <v>7435.4970000000321</v>
      </c>
      <c r="AN15" s="36">
        <f t="shared" si="9"/>
        <v>27981.280999999959</v>
      </c>
      <c r="AO15" s="36">
        <f t="shared" si="9"/>
        <v>32448.619999999995</v>
      </c>
      <c r="AP15" s="36">
        <f t="shared" si="9"/>
        <v>37714.886479971698</v>
      </c>
      <c r="AQ15" s="36">
        <f t="shared" si="9"/>
        <v>39830.768999999855</v>
      </c>
      <c r="AR15" s="36">
        <f t="shared" si="9"/>
        <v>38677.124000000069</v>
      </c>
      <c r="AS15" s="36">
        <f t="shared" si="9"/>
        <v>28665.405000000028</v>
      </c>
      <c r="AT15" s="36">
        <f t="shared" si="9"/>
        <v>38210.627000000095</v>
      </c>
      <c r="AU15" s="36">
        <f t="shared" si="9"/>
        <v>28178.771999999881</v>
      </c>
      <c r="AV15" s="36">
        <f t="shared" si="9"/>
        <v>28220.451000000117</v>
      </c>
      <c r="BA15" s="458"/>
      <c r="BB15" s="458"/>
    </row>
    <row r="16" spans="1:54" s="15" customFormat="1" ht="11.1" customHeight="1">
      <c r="A16" s="37"/>
      <c r="B16" s="38"/>
      <c r="C16" s="3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94"/>
      <c r="AI16" s="94"/>
      <c r="AJ16" s="94"/>
      <c r="AK16" s="94"/>
      <c r="AL16" s="94"/>
      <c r="AM16" s="94"/>
      <c r="AN16" s="94"/>
      <c r="AO16" s="35"/>
      <c r="AP16" s="35"/>
      <c r="AQ16" s="35"/>
      <c r="AR16" s="35"/>
      <c r="AS16" s="35"/>
      <c r="AT16" s="35"/>
      <c r="AU16" s="35"/>
      <c r="AV16" s="35"/>
    </row>
    <row r="17" spans="1:54" s="15" customFormat="1" ht="21" customHeight="1">
      <c r="A17" s="39" t="str">
        <f>IF('1'!A1=1,B17,C17)</f>
        <v>Структура, %</v>
      </c>
      <c r="B17" s="40" t="s">
        <v>9</v>
      </c>
      <c r="C17" s="87" t="s"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5"/>
      <c r="AI17" s="35"/>
      <c r="AJ17" s="35"/>
      <c r="AK17" s="35"/>
      <c r="AL17" s="35"/>
      <c r="AM17" s="35"/>
      <c r="AN17" s="35"/>
      <c r="AO17" s="30"/>
      <c r="AP17" s="30"/>
      <c r="AQ17" s="30"/>
      <c r="AR17" s="30"/>
      <c r="AS17" s="30"/>
      <c r="AT17" s="30"/>
      <c r="AU17" s="30"/>
      <c r="AV17" s="30"/>
    </row>
    <row r="18" spans="1:54" s="15" customFormat="1" ht="23.1" customHeight="1">
      <c r="A18" s="41" t="str">
        <f>IF('1'!A1=1,B18,C18)</f>
        <v>УСЬОГО</v>
      </c>
      <c r="B18" s="42" t="s">
        <v>10</v>
      </c>
      <c r="C18" s="88" t="s">
        <v>25</v>
      </c>
      <c r="D18" s="43">
        <f t="shared" ref="D18:AV18" si="10">D19+D20+D21+D22+D23+D24+D25+D26</f>
        <v>100.00000000000001</v>
      </c>
      <c r="E18" s="43">
        <f t="shared" si="10"/>
        <v>100</v>
      </c>
      <c r="F18" s="43">
        <f t="shared" si="10"/>
        <v>100</v>
      </c>
      <c r="G18" s="43">
        <f t="shared" si="10"/>
        <v>100</v>
      </c>
      <c r="H18" s="43">
        <f t="shared" si="10"/>
        <v>99.999999999999986</v>
      </c>
      <c r="I18" s="43">
        <f t="shared" si="10"/>
        <v>99.999999999999986</v>
      </c>
      <c r="J18" s="43">
        <f t="shared" si="10"/>
        <v>100</v>
      </c>
      <c r="K18" s="43">
        <f t="shared" si="10"/>
        <v>99.999999999999986</v>
      </c>
      <c r="L18" s="43">
        <f t="shared" si="10"/>
        <v>100</v>
      </c>
      <c r="M18" s="43">
        <f t="shared" si="10"/>
        <v>100.00000000000001</v>
      </c>
      <c r="N18" s="43">
        <f t="shared" si="10"/>
        <v>99.999999999999972</v>
      </c>
      <c r="O18" s="43">
        <f t="shared" si="10"/>
        <v>100</v>
      </c>
      <c r="P18" s="43">
        <f t="shared" si="10"/>
        <v>99.999999999999986</v>
      </c>
      <c r="Q18" s="43">
        <f t="shared" si="10"/>
        <v>99.999999999999986</v>
      </c>
      <c r="R18" s="43">
        <f t="shared" si="10"/>
        <v>99.999999999999986</v>
      </c>
      <c r="S18" s="43">
        <f t="shared" si="10"/>
        <v>100.00000000000001</v>
      </c>
      <c r="T18" s="43">
        <f t="shared" si="10"/>
        <v>100.00000000000001</v>
      </c>
      <c r="U18" s="43">
        <f t="shared" si="10"/>
        <v>100</v>
      </c>
      <c r="V18" s="43">
        <f t="shared" si="10"/>
        <v>100</v>
      </c>
      <c r="W18" s="43">
        <f t="shared" si="10"/>
        <v>100</v>
      </c>
      <c r="X18" s="43">
        <f t="shared" si="10"/>
        <v>100</v>
      </c>
      <c r="Y18" s="43">
        <f>Y19+Y20+Y21+Y22+Y23+Y24+Y25+Y26</f>
        <v>100</v>
      </c>
      <c r="Z18" s="43">
        <f>Z19+Z20+Z21+Z22+Z23+Z24+Z25+Z26</f>
        <v>100</v>
      </c>
      <c r="AA18" s="43">
        <f>AA19+AA20+AA21+AA22+AA23+AA24+AA25+AA26</f>
        <v>100.00000000000001</v>
      </c>
      <c r="AB18" s="43">
        <f t="shared" ref="AB18:AM18" si="11">AB19+AB20+AB21+AB22+AB23+AB24+AB25+AB26</f>
        <v>100</v>
      </c>
      <c r="AC18" s="43">
        <f t="shared" si="11"/>
        <v>99.999999999999986</v>
      </c>
      <c r="AD18" s="43">
        <f t="shared" si="11"/>
        <v>100</v>
      </c>
      <c r="AE18" s="43">
        <f t="shared" si="11"/>
        <v>100.00000000000001</v>
      </c>
      <c r="AF18" s="43">
        <f t="shared" si="11"/>
        <v>100.00000000000001</v>
      </c>
      <c r="AG18" s="43">
        <f t="shared" si="11"/>
        <v>100</v>
      </c>
      <c r="AH18" s="43">
        <f t="shared" si="11"/>
        <v>99.999999999999986</v>
      </c>
      <c r="AI18" s="43">
        <f t="shared" si="11"/>
        <v>100</v>
      </c>
      <c r="AJ18" s="43">
        <f t="shared" si="11"/>
        <v>100</v>
      </c>
      <c r="AK18" s="43">
        <f t="shared" si="11"/>
        <v>100</v>
      </c>
      <c r="AL18" s="43">
        <f t="shared" si="11"/>
        <v>100</v>
      </c>
      <c r="AM18" s="43">
        <f t="shared" si="11"/>
        <v>100</v>
      </c>
      <c r="AN18" s="43">
        <f t="shared" si="10"/>
        <v>99.999999999999986</v>
      </c>
      <c r="AO18" s="43">
        <f t="shared" si="10"/>
        <v>100.00000000000001</v>
      </c>
      <c r="AP18" s="43">
        <f t="shared" si="10"/>
        <v>100</v>
      </c>
      <c r="AQ18" s="43">
        <f t="shared" si="10"/>
        <v>100</v>
      </c>
      <c r="AR18" s="43">
        <f t="shared" si="10"/>
        <v>100</v>
      </c>
      <c r="AS18" s="43">
        <f t="shared" si="10"/>
        <v>100.00000000000001</v>
      </c>
      <c r="AT18" s="43">
        <f t="shared" si="10"/>
        <v>100.00000000000001</v>
      </c>
      <c r="AU18" s="43">
        <f t="shared" si="10"/>
        <v>99.999999999999986</v>
      </c>
      <c r="AV18" s="43">
        <f t="shared" si="10"/>
        <v>99.999999999999986</v>
      </c>
      <c r="BA18" s="460"/>
      <c r="BB18" s="460"/>
    </row>
    <row r="19" spans="1:54" s="15" customFormat="1" ht="25.35" customHeight="1">
      <c r="A19" s="44" t="str">
        <f>IF('1'!A1=1,B19,C19)</f>
        <v>Продовольчі товари та сировина для їх виробництва</v>
      </c>
      <c r="B19" s="45" t="s">
        <v>1</v>
      </c>
      <c r="C19" s="89" t="s">
        <v>16</v>
      </c>
      <c r="D19" s="43">
        <f t="shared" ref="D19:AV19" si="12">D8/D7*100</f>
        <v>39.125144729964425</v>
      </c>
      <c r="E19" s="43">
        <f t="shared" si="12"/>
        <v>36.466761385550953</v>
      </c>
      <c r="F19" s="43">
        <f t="shared" si="12"/>
        <v>39.981013186983574</v>
      </c>
      <c r="G19" s="43">
        <f t="shared" si="12"/>
        <v>47.700868290927929</v>
      </c>
      <c r="H19" s="43">
        <f t="shared" si="12"/>
        <v>46.418092255041977</v>
      </c>
      <c r="I19" s="43">
        <f t="shared" si="12"/>
        <v>42.507453087513788</v>
      </c>
      <c r="J19" s="43">
        <f t="shared" si="12"/>
        <v>42.480359186433567</v>
      </c>
      <c r="K19" s="43">
        <f t="shared" si="12"/>
        <v>49.792312514069543</v>
      </c>
      <c r="L19" s="43">
        <f t="shared" si="12"/>
        <v>47.43935282584799</v>
      </c>
      <c r="M19" s="43">
        <f t="shared" si="12"/>
        <v>43.810814958926294</v>
      </c>
      <c r="N19" s="43">
        <f t="shared" si="12"/>
        <v>43.675261466723271</v>
      </c>
      <c r="O19" s="43">
        <f t="shared" si="12"/>
        <v>43.916506572368789</v>
      </c>
      <c r="P19" s="43">
        <f t="shared" si="12"/>
        <v>41.608306832756469</v>
      </c>
      <c r="Q19" s="43">
        <f t="shared" si="12"/>
        <v>38.740938765626296</v>
      </c>
      <c r="R19" s="43">
        <f t="shared" si="12"/>
        <v>41.470956363716326</v>
      </c>
      <c r="S19" s="43">
        <f t="shared" si="12"/>
        <v>49.125697039986335</v>
      </c>
      <c r="T19" s="43">
        <f>T8/$T$7*100</f>
        <v>47.374696511134346</v>
      </c>
      <c r="U19" s="43">
        <f>U8/U7*100</f>
        <v>42.945670420353451</v>
      </c>
      <c r="V19" s="43">
        <f t="shared" ref="V19:W19" si="13">V8/V7*100</f>
        <v>46.949475809475004</v>
      </c>
      <c r="W19" s="43">
        <f t="shared" si="13"/>
        <v>54.282409806541935</v>
      </c>
      <c r="X19" s="43">
        <f>X8/X7*100</f>
        <v>50.069108882618494</v>
      </c>
      <c r="Y19" s="43">
        <f>Y8/Y7*100</f>
        <v>46.864045438863123</v>
      </c>
      <c r="Z19" s="43">
        <f>Z8/Z7*100</f>
        <v>47.307510272145272</v>
      </c>
      <c r="AA19" s="43">
        <f>AA8/AA7*100</f>
        <v>51.447260556323535</v>
      </c>
      <c r="AB19" s="43">
        <f t="shared" ref="AB19:AM19" si="14">AB8/AB7*100</f>
        <v>41.55761773299249</v>
      </c>
      <c r="AC19" s="43">
        <f t="shared" si="14"/>
        <v>37.559785040142692</v>
      </c>
      <c r="AD19" s="43">
        <f t="shared" si="14"/>
        <v>41.026458068053081</v>
      </c>
      <c r="AE19" s="43">
        <f t="shared" si="14"/>
        <v>53.123468969155432</v>
      </c>
      <c r="AF19" s="43">
        <f t="shared" si="14"/>
        <v>50.371814407496252</v>
      </c>
      <c r="AG19" s="43">
        <f t="shared" si="14"/>
        <v>45.449936889993637</v>
      </c>
      <c r="AH19" s="43">
        <f t="shared" si="14"/>
        <v>61.210087952898085</v>
      </c>
      <c r="AI19" s="43">
        <f t="shared" si="14"/>
        <v>70.707476863106933</v>
      </c>
      <c r="AJ19" s="43">
        <f t="shared" si="14"/>
        <v>68.792713704680182</v>
      </c>
      <c r="AK19" s="43">
        <f t="shared" si="14"/>
        <v>58.20892645507142</v>
      </c>
      <c r="AL19" s="43">
        <f t="shared" si="14"/>
        <v>58.586679156100772</v>
      </c>
      <c r="AM19" s="43">
        <f t="shared" si="14"/>
        <v>66.773608367524091</v>
      </c>
      <c r="AN19" s="43">
        <f t="shared" si="12"/>
        <v>41.009364245871929</v>
      </c>
      <c r="AO19" s="43">
        <f t="shared" si="12"/>
        <v>45.481525391885683</v>
      </c>
      <c r="AP19" s="43">
        <f t="shared" si="12"/>
        <v>44.700714623041243</v>
      </c>
      <c r="AQ19" s="43">
        <f t="shared" si="12"/>
        <v>42.992294237187807</v>
      </c>
      <c r="AR19" s="43">
        <f t="shared" si="12"/>
        <v>47.852061858142484</v>
      </c>
      <c r="AS19" s="43">
        <f>AS8/AS7*100</f>
        <v>49.101213513168155</v>
      </c>
      <c r="AT19" s="43">
        <f t="shared" si="12"/>
        <v>43.78541796650692</v>
      </c>
      <c r="AU19" s="43">
        <f t="shared" si="12"/>
        <v>58.223292641756217</v>
      </c>
      <c r="AV19" s="43">
        <f t="shared" si="12"/>
        <v>63.446232391653488</v>
      </c>
      <c r="BA19" s="460"/>
      <c r="BB19" s="460"/>
    </row>
    <row r="20" spans="1:54" s="15" customFormat="1" ht="25.35" customHeight="1">
      <c r="A20" s="44" t="str">
        <f>IF('1'!A1=1,B20,C20)</f>
        <v>Мінеральні продукти</v>
      </c>
      <c r="B20" s="45" t="s">
        <v>2</v>
      </c>
      <c r="C20" s="89" t="s">
        <v>17</v>
      </c>
      <c r="D20" s="43">
        <f t="shared" ref="D20:AV20" si="15">D9/D7*100</f>
        <v>8.2147400962135659</v>
      </c>
      <c r="E20" s="43">
        <f t="shared" si="15"/>
        <v>7.9994342208454539</v>
      </c>
      <c r="F20" s="43">
        <f t="shared" si="15"/>
        <v>7.5512836557615035</v>
      </c>
      <c r="G20" s="43">
        <f>G9/G7*100</f>
        <v>6.3443319366018383</v>
      </c>
      <c r="H20" s="43">
        <f t="shared" si="15"/>
        <v>6.4457207607812386</v>
      </c>
      <c r="I20" s="43">
        <f t="shared" si="15"/>
        <v>7.70810709770738</v>
      </c>
      <c r="J20" s="43">
        <f t="shared" si="15"/>
        <v>7.0742078116182068</v>
      </c>
      <c r="K20" s="43">
        <f t="shared" si="15"/>
        <v>7.1369322624542404</v>
      </c>
      <c r="L20" s="43">
        <f t="shared" si="15"/>
        <v>9.1106804652196498</v>
      </c>
      <c r="M20" s="43">
        <f t="shared" si="15"/>
        <v>9.6548260485629704</v>
      </c>
      <c r="N20" s="43">
        <f t="shared" si="15"/>
        <v>8.9905498470443952</v>
      </c>
      <c r="O20" s="43">
        <f t="shared" si="15"/>
        <v>7.8556736665607394</v>
      </c>
      <c r="P20" s="43">
        <f t="shared" si="15"/>
        <v>9.0746174253737912</v>
      </c>
      <c r="Q20" s="43">
        <f t="shared" si="15"/>
        <v>8.644215465411385</v>
      </c>
      <c r="R20" s="43">
        <f t="shared" si="15"/>
        <v>9.5399015146605972</v>
      </c>
      <c r="S20" s="43">
        <f t="shared" si="15"/>
        <v>8.6348140731163543</v>
      </c>
      <c r="T20" s="43">
        <f t="shared" ref="T20:T26" si="16">T9/$T$7*100</f>
        <v>9.0746007456123525</v>
      </c>
      <c r="U20" s="43">
        <f t="shared" ref="U20:U26" si="17">U9/$U$7*100</f>
        <v>10.867453053285303</v>
      </c>
      <c r="V20" s="43">
        <f>V9/$V$7*100</f>
        <v>11.100092304527109</v>
      </c>
      <c r="W20" s="43">
        <f>W9/$W$7*100</f>
        <v>7.2774876706608387</v>
      </c>
      <c r="X20" s="43">
        <f>X9/$X$7*100</f>
        <v>10.125408635917603</v>
      </c>
      <c r="Y20" s="43">
        <f>Y9/$Y$7*100</f>
        <v>11.284271075179944</v>
      </c>
      <c r="Z20" s="43">
        <f>Z9/$Z$7*100</f>
        <v>10.72867280002025</v>
      </c>
      <c r="AA20" s="43">
        <f>AA9/$AA$7*100</f>
        <v>11.756638000282706</v>
      </c>
      <c r="AB20" s="43">
        <f>AB9/$AB$7*100</f>
        <v>15.209306596867092</v>
      </c>
      <c r="AC20" s="43">
        <f>AC9/$AC$7*100</f>
        <v>16.631836700040871</v>
      </c>
      <c r="AD20" s="43">
        <f>AD9/AD7*100</f>
        <v>13.304130922888568</v>
      </c>
      <c r="AE20" s="43">
        <f t="shared" ref="AE20:AM20" si="18">AE9/AE7*100</f>
        <v>6.5282197350884905</v>
      </c>
      <c r="AF20" s="43">
        <f t="shared" si="18"/>
        <v>11.730123901379161</v>
      </c>
      <c r="AG20" s="43">
        <f t="shared" si="18"/>
        <v>14.749168399188994</v>
      </c>
      <c r="AH20" s="43">
        <f t="shared" si="18"/>
        <v>9.5644507903686442</v>
      </c>
      <c r="AI20" s="43">
        <f t="shared" si="18"/>
        <v>4.9473312278555115</v>
      </c>
      <c r="AJ20" s="43">
        <f t="shared" si="18"/>
        <v>5.1790864209808785</v>
      </c>
      <c r="AK20" s="43">
        <f t="shared" si="18"/>
        <v>7.7244697390384847</v>
      </c>
      <c r="AL20" s="43">
        <f t="shared" si="18"/>
        <v>7.2065787203168892</v>
      </c>
      <c r="AM20" s="43">
        <f t="shared" si="18"/>
        <v>6.2566806059541955</v>
      </c>
      <c r="AN20" s="43">
        <f t="shared" si="15"/>
        <v>7.4946423082499658</v>
      </c>
      <c r="AO20" s="43">
        <f t="shared" si="15"/>
        <v>7.1122750385706022</v>
      </c>
      <c r="AP20" s="43">
        <f t="shared" si="15"/>
        <v>8.8580818805268162</v>
      </c>
      <c r="AQ20" s="43">
        <f t="shared" si="15"/>
        <v>8.9600877658207541</v>
      </c>
      <c r="AR20" s="43">
        <f t="shared" si="15"/>
        <v>9.5836218881635205</v>
      </c>
      <c r="AS20" s="43">
        <f t="shared" si="15"/>
        <v>11.020641447674883</v>
      </c>
      <c r="AT20" s="43">
        <f t="shared" si="15"/>
        <v>12.539371335216451</v>
      </c>
      <c r="AU20" s="43">
        <f t="shared" si="15"/>
        <v>9.7290784050820847</v>
      </c>
      <c r="AV20" s="43">
        <f t="shared" si="15"/>
        <v>6.5223897765892769</v>
      </c>
      <c r="BA20" s="460"/>
      <c r="BB20" s="460"/>
    </row>
    <row r="21" spans="1:54" s="15" customFormat="1" ht="25.35" customHeight="1">
      <c r="A21" s="44" t="str">
        <f>IF('1'!A1=1,B21,C21)</f>
        <v>Продукція хімічної та пов'язаних з нею галузей промисловості</v>
      </c>
      <c r="B21" s="45" t="s">
        <v>3</v>
      </c>
      <c r="C21" s="89" t="s">
        <v>18</v>
      </c>
      <c r="D21" s="43">
        <f t="shared" ref="D21:S21" si="19">D10/D7*100</f>
        <v>7.3982227519328161</v>
      </c>
      <c r="E21" s="43">
        <f t="shared" si="19"/>
        <v>7.9298266355111089</v>
      </c>
      <c r="F21" s="43">
        <f t="shared" si="19"/>
        <v>6.3902929140890556</v>
      </c>
      <c r="G21" s="43">
        <f t="shared" si="19"/>
        <v>5.9107576742476011</v>
      </c>
      <c r="H21" s="43">
        <f t="shared" si="19"/>
        <v>5.6702998388388455</v>
      </c>
      <c r="I21" s="43">
        <f t="shared" si="19"/>
        <v>5.5151126848210454</v>
      </c>
      <c r="J21" s="43">
        <f t="shared" si="19"/>
        <v>5.783830171998976</v>
      </c>
      <c r="K21" s="43">
        <f t="shared" si="19"/>
        <v>4.9596165037982223</v>
      </c>
      <c r="L21" s="43">
        <f t="shared" si="19"/>
        <v>4.0547935744619572</v>
      </c>
      <c r="M21" s="43">
        <f t="shared" si="19"/>
        <v>5.2128336157692479</v>
      </c>
      <c r="N21" s="43">
        <f t="shared" si="19"/>
        <v>5.6145228620401912</v>
      </c>
      <c r="O21" s="43">
        <f t="shared" si="19"/>
        <v>5.7134626778749809</v>
      </c>
      <c r="P21" s="43">
        <f t="shared" si="19"/>
        <v>4.9257691023771457</v>
      </c>
      <c r="Q21" s="43">
        <f t="shared" si="19"/>
        <v>5.9527307681140877</v>
      </c>
      <c r="R21" s="43">
        <f t="shared" si="19"/>
        <v>5.8347556235681459</v>
      </c>
      <c r="S21" s="43">
        <f t="shared" si="19"/>
        <v>5.2678730573827792</v>
      </c>
      <c r="T21" s="43">
        <f t="shared" si="16"/>
        <v>3.7149675189415627</v>
      </c>
      <c r="U21" s="43">
        <f t="shared" si="17"/>
        <v>4.9556446604821609</v>
      </c>
      <c r="V21" s="43">
        <f t="shared" ref="V21:V26" si="20">V10/$V$7*100</f>
        <v>4.9455048625832241</v>
      </c>
      <c r="W21" s="43">
        <f t="shared" ref="W21:W26" si="21">W10/$W$7*100</f>
        <v>5.1812716148229754</v>
      </c>
      <c r="X21" s="43">
        <f t="shared" ref="X21:X26" si="22">X10/$X$7*100</f>
        <v>4.193723422774065</v>
      </c>
      <c r="Y21" s="43">
        <f t="shared" ref="Y21:Y26" si="23">Y10/$Y$7*100</f>
        <v>5.5931062849237492</v>
      </c>
      <c r="Z21" s="43">
        <f t="shared" ref="Z21:Z26" si="24">Z10/$Z$7*100</f>
        <v>5.7066147468664932</v>
      </c>
      <c r="AA21" s="43">
        <f t="shared" ref="AA21:AA26" si="25">AA10/$AA$7*100</f>
        <v>5.0370090913280627</v>
      </c>
      <c r="AB21" s="43">
        <f t="shared" ref="AB21:AB26" si="26">AB10/$AB$7*100</f>
        <v>4.2259700402318021</v>
      </c>
      <c r="AC21" s="43">
        <f t="shared" ref="AC21:AC26" si="27">AC10/$AC$7*100</f>
        <v>5.1544618087146521</v>
      </c>
      <c r="AD21" s="43">
        <f>AD10/AD7*100</f>
        <v>5.2976137254997075</v>
      </c>
      <c r="AE21" s="43">
        <f t="shared" ref="AE21:AM21" si="28">AE10/AE7*100</f>
        <v>5.2237080362904562</v>
      </c>
      <c r="AF21" s="43">
        <f t="shared" si="28"/>
        <v>3.9756256480467109</v>
      </c>
      <c r="AG21" s="43">
        <f t="shared" si="28"/>
        <v>4.7731197876664115</v>
      </c>
      <c r="AH21" s="43">
        <f t="shared" si="28"/>
        <v>4.0663093860880206</v>
      </c>
      <c r="AI21" s="43">
        <f t="shared" si="28"/>
        <v>3.6740059882309501</v>
      </c>
      <c r="AJ21" s="43">
        <f t="shared" si="28"/>
        <v>3.3505693895716995</v>
      </c>
      <c r="AK21" s="43">
        <f t="shared" si="28"/>
        <v>3.967628430483952</v>
      </c>
      <c r="AL21" s="43">
        <f t="shared" si="28"/>
        <v>4.251586093400066</v>
      </c>
      <c r="AM21" s="43">
        <f t="shared" si="28"/>
        <v>3.8454837902232151</v>
      </c>
      <c r="AN21" s="43">
        <f t="shared" ref="AN21:AV21" si="29">AN10/AN7*100</f>
        <v>6.8707443182072367</v>
      </c>
      <c r="AO21" s="43">
        <f t="shared" si="29"/>
        <v>5.4515259954769988</v>
      </c>
      <c r="AP21" s="43">
        <f t="shared" si="29"/>
        <v>5.1640901869866154</v>
      </c>
      <c r="AQ21" s="43">
        <f t="shared" si="29"/>
        <v>5.4850585533900915</v>
      </c>
      <c r="AR21" s="43">
        <f t="shared" si="29"/>
        <v>4.6876977698648847</v>
      </c>
      <c r="AS21" s="43">
        <f t="shared" si="29"/>
        <v>5.1295846975127288</v>
      </c>
      <c r="AT21" s="43">
        <f t="shared" si="29"/>
        <v>5.0242162816187443</v>
      </c>
      <c r="AU21" s="43">
        <f t="shared" si="29"/>
        <v>4.0517313669580792</v>
      </c>
      <c r="AV21" s="43">
        <f t="shared" si="29"/>
        <v>3.8223471404492839</v>
      </c>
      <c r="BA21" s="460"/>
      <c r="BB21" s="460"/>
    </row>
    <row r="22" spans="1:54" s="15" customFormat="1" ht="25.35" customHeight="1">
      <c r="A22" s="44" t="str">
        <f>IF('1'!A1=1,B22,C22)</f>
        <v>Деревина та вироби з неї</v>
      </c>
      <c r="B22" s="45" t="s">
        <v>4</v>
      </c>
      <c r="C22" s="89" t="s">
        <v>19</v>
      </c>
      <c r="D22" s="43">
        <f t="shared" ref="D22:AV22" si="30">D11/D7*100</f>
        <v>4.1556042645933413</v>
      </c>
      <c r="E22" s="43">
        <f t="shared" si="30"/>
        <v>4.5620158857017348</v>
      </c>
      <c r="F22" s="43">
        <f t="shared" si="30"/>
        <v>4.5277109293154725</v>
      </c>
      <c r="G22" s="43">
        <f t="shared" si="30"/>
        <v>4.2029274221996706</v>
      </c>
      <c r="H22" s="43">
        <f t="shared" si="30"/>
        <v>4.8058511427258876</v>
      </c>
      <c r="I22" s="43">
        <f t="shared" si="30"/>
        <v>4.8925478173320434</v>
      </c>
      <c r="J22" s="43">
        <f t="shared" si="30"/>
        <v>4.7350807119432474</v>
      </c>
      <c r="K22" s="43">
        <f>K11/K7*100</f>
        <v>3.7535852351649508</v>
      </c>
      <c r="L22" s="43">
        <f>L11/L7*100</f>
        <v>3.523648331675294</v>
      </c>
      <c r="M22" s="43">
        <f t="shared" si="30"/>
        <v>4.4033699100559094</v>
      </c>
      <c r="N22" s="43">
        <f t="shared" si="30"/>
        <v>4.7675351642483434</v>
      </c>
      <c r="O22" s="43">
        <f t="shared" si="30"/>
        <v>3.9236178893133653</v>
      </c>
      <c r="P22" s="43">
        <f t="shared" si="30"/>
        <v>4.5308080186938877</v>
      </c>
      <c r="Q22" s="43">
        <f t="shared" si="30"/>
        <v>4.841200028853736</v>
      </c>
      <c r="R22" s="43">
        <f t="shared" si="30"/>
        <v>5.0054143354932119</v>
      </c>
      <c r="S22" s="43">
        <f t="shared" si="30"/>
        <v>3.8345969692196604</v>
      </c>
      <c r="T22" s="43">
        <f t="shared" si="16"/>
        <v>4.0456565313497528</v>
      </c>
      <c r="U22" s="43">
        <f t="shared" si="17"/>
        <v>4.2533148303771924</v>
      </c>
      <c r="V22" s="43">
        <f t="shared" si="20"/>
        <v>3.8255304789447844</v>
      </c>
      <c r="W22" s="43">
        <f t="shared" si="21"/>
        <v>3.3702316491908864</v>
      </c>
      <c r="X22" s="43">
        <f t="shared" si="22"/>
        <v>3.676553067450985</v>
      </c>
      <c r="Y22" s="43">
        <f t="shared" si="23"/>
        <v>4.121474408742194</v>
      </c>
      <c r="Z22" s="43">
        <f t="shared" si="24"/>
        <v>4.3368428152431244</v>
      </c>
      <c r="AA22" s="43">
        <f t="shared" si="25"/>
        <v>3.5545784443299553</v>
      </c>
      <c r="AB22" s="43">
        <f t="shared" si="26"/>
        <v>4.0531011755509949</v>
      </c>
      <c r="AC22" s="43">
        <f t="shared" si="27"/>
        <v>4.2609829992326231</v>
      </c>
      <c r="AD22" s="43">
        <f>AD11/AD7*100</f>
        <v>4.2727170411168496</v>
      </c>
      <c r="AE22" s="43">
        <f t="shared" ref="AE22:AM22" si="31">AE11/AE7*100</f>
        <v>3.3191047810707586</v>
      </c>
      <c r="AF22" s="43">
        <f t="shared" si="31"/>
        <v>4.2336398065060479</v>
      </c>
      <c r="AG22" s="43">
        <f t="shared" si="31"/>
        <v>7.5358702557598907</v>
      </c>
      <c r="AH22" s="43">
        <f t="shared" si="31"/>
        <v>5.5194814894843933</v>
      </c>
      <c r="AI22" s="43">
        <f t="shared" si="31"/>
        <v>4.2125300302093214</v>
      </c>
      <c r="AJ22" s="43">
        <f t="shared" si="31"/>
        <v>4.5036982416247939</v>
      </c>
      <c r="AK22" s="43">
        <f t="shared" si="31"/>
        <v>5.760887323445985</v>
      </c>
      <c r="AL22" s="43">
        <f t="shared" si="31"/>
        <v>5.877865768758463</v>
      </c>
      <c r="AM22" s="43">
        <f t="shared" si="31"/>
        <v>3.901047107028889</v>
      </c>
      <c r="AN22" s="43">
        <f t="shared" si="30"/>
        <v>4.3587747134031156</v>
      </c>
      <c r="AO22" s="43">
        <f t="shared" si="30"/>
        <v>4.4979541326929295</v>
      </c>
      <c r="AP22" s="43">
        <f t="shared" si="30"/>
        <v>4.1391490297190412</v>
      </c>
      <c r="AQ22" s="43">
        <f t="shared" si="30"/>
        <v>4.5240498403877218</v>
      </c>
      <c r="AR22" s="43">
        <f t="shared" si="30"/>
        <v>3.8779846570692369</v>
      </c>
      <c r="AS22" s="43">
        <f t="shared" si="30"/>
        <v>3.9008326590714355</v>
      </c>
      <c r="AT22" s="43">
        <f t="shared" si="30"/>
        <v>3.9506060632181055</v>
      </c>
      <c r="AU22" s="43">
        <f t="shared" si="30"/>
        <v>5.1414081437863048</v>
      </c>
      <c r="AV22" s="43">
        <f t="shared" si="30"/>
        <v>4.9617589837186147</v>
      </c>
      <c r="BA22" s="460"/>
      <c r="BB22" s="460"/>
    </row>
    <row r="23" spans="1:54" s="15" customFormat="1" ht="21.6" customHeight="1">
      <c r="A23" s="44" t="str">
        <f>IF('1'!A1=1,B23,C23)</f>
        <v>Промислові вироби</v>
      </c>
      <c r="B23" s="45" t="s">
        <v>5</v>
      </c>
      <c r="C23" s="89" t="s">
        <v>20</v>
      </c>
      <c r="D23" s="43">
        <f t="shared" ref="D23:AV23" si="32">D12/D7*100</f>
        <v>1.2460950071334143</v>
      </c>
      <c r="E23" s="43">
        <f t="shared" si="32"/>
        <v>1.5824849478355045</v>
      </c>
      <c r="F23" s="43">
        <f t="shared" si="32"/>
        <v>1.5428888819942139</v>
      </c>
      <c r="G23" s="43">
        <f t="shared" si="32"/>
        <v>1.3430696628531347</v>
      </c>
      <c r="H23" s="43">
        <f t="shared" si="32"/>
        <v>1.2887045088270104</v>
      </c>
      <c r="I23" s="43">
        <f t="shared" si="32"/>
        <v>1.472791266489897</v>
      </c>
      <c r="J23" s="43">
        <f t="shared" si="32"/>
        <v>1.5911423526131858</v>
      </c>
      <c r="K23" s="43">
        <f t="shared" si="32"/>
        <v>1.1863377469377578</v>
      </c>
      <c r="L23" s="43">
        <f t="shared" si="32"/>
        <v>1.2189398434096839</v>
      </c>
      <c r="M23" s="43">
        <f t="shared" si="32"/>
        <v>1.544498591567349</v>
      </c>
      <c r="N23" s="43">
        <f t="shared" si="32"/>
        <v>1.6713201638736377</v>
      </c>
      <c r="O23" s="43">
        <f t="shared" si="32"/>
        <v>1.3625501435834888</v>
      </c>
      <c r="P23" s="43">
        <f t="shared" si="32"/>
        <v>1.3939596254194704</v>
      </c>
      <c r="Q23" s="43">
        <f t="shared" si="32"/>
        <v>1.5175920166567045</v>
      </c>
      <c r="R23" s="43">
        <f t="shared" si="32"/>
        <v>1.7251997101763554</v>
      </c>
      <c r="S23" s="43">
        <f t="shared" si="32"/>
        <v>1.3672041517665103</v>
      </c>
      <c r="T23" s="43">
        <f t="shared" si="16"/>
        <v>1.4518450741421511</v>
      </c>
      <c r="U23" s="43">
        <f t="shared" si="17"/>
        <v>1.5909165897830111</v>
      </c>
      <c r="V23" s="43">
        <f t="shared" si="20"/>
        <v>1.581160312643519</v>
      </c>
      <c r="W23" s="43">
        <f t="shared" si="21"/>
        <v>1.428629136235672</v>
      </c>
      <c r="X23" s="43">
        <f t="shared" si="22"/>
        <v>1.5919205385578838</v>
      </c>
      <c r="Y23" s="43">
        <f t="shared" si="23"/>
        <v>1.5715761220011639</v>
      </c>
      <c r="Z23" s="43">
        <f t="shared" si="24"/>
        <v>1.8198868908851831</v>
      </c>
      <c r="AA23" s="43">
        <f t="shared" si="25"/>
        <v>1.4357740923258893</v>
      </c>
      <c r="AB23" s="43">
        <f t="shared" si="26"/>
        <v>1.6100025606093076</v>
      </c>
      <c r="AC23" s="43">
        <f t="shared" si="27"/>
        <v>1.6234277392459522</v>
      </c>
      <c r="AD23" s="43">
        <f>AD12/AD7*100</f>
        <v>1.5212903367681199</v>
      </c>
      <c r="AE23" s="43">
        <f t="shared" ref="AE23:AM23" si="33">AE12/AE7*100</f>
        <v>1.3010745167026276</v>
      </c>
      <c r="AF23" s="43">
        <f t="shared" si="33"/>
        <v>1.3896890930494368</v>
      </c>
      <c r="AG23" s="43">
        <f t="shared" si="33"/>
        <v>1.7226815077745781</v>
      </c>
      <c r="AH23" s="43">
        <f t="shared" si="33"/>
        <v>1.3067148063129728</v>
      </c>
      <c r="AI23" s="43">
        <f t="shared" si="33"/>
        <v>1.2052929187357158</v>
      </c>
      <c r="AJ23" s="43">
        <f t="shared" si="33"/>
        <v>1.5087278071517969</v>
      </c>
      <c r="AK23" s="43">
        <f t="shared" si="33"/>
        <v>1.6075654760242117</v>
      </c>
      <c r="AL23" s="43">
        <f t="shared" si="33"/>
        <v>1.8847123138943502</v>
      </c>
      <c r="AM23" s="43">
        <f t="shared" si="33"/>
        <v>1.4848276185923106</v>
      </c>
      <c r="AN23" s="43">
        <f t="shared" si="32"/>
        <v>1.4269184083966115</v>
      </c>
      <c r="AO23" s="43">
        <f t="shared" si="32"/>
        <v>1.378972223882053</v>
      </c>
      <c r="AP23" s="43">
        <f t="shared" si="32"/>
        <v>1.4435897622405294</v>
      </c>
      <c r="AQ23" s="43">
        <f t="shared" si="32"/>
        <v>1.4954394451405326</v>
      </c>
      <c r="AR23" s="43">
        <f t="shared" si="32"/>
        <v>1.5128761812757214</v>
      </c>
      <c r="AS23" s="43">
        <f t="shared" si="32"/>
        <v>1.597066075320934</v>
      </c>
      <c r="AT23" s="43">
        <f t="shared" si="32"/>
        <v>1.5004336136085745</v>
      </c>
      <c r="AU23" s="43">
        <f t="shared" si="32"/>
        <v>1.373173000896345</v>
      </c>
      <c r="AV23" s="43">
        <f t="shared" si="32"/>
        <v>1.6078533552534424</v>
      </c>
      <c r="BA23" s="460"/>
      <c r="BB23" s="460"/>
    </row>
    <row r="24" spans="1:54" s="15" customFormat="1" ht="21.6" customHeight="1">
      <c r="A24" s="44" t="str">
        <f>IF('1'!A1=1,B24,C24)</f>
        <v>Чорні й кольорові метали та вироби з них</v>
      </c>
      <c r="B24" s="45" t="s">
        <v>6</v>
      </c>
      <c r="C24" s="89" t="s">
        <v>21</v>
      </c>
      <c r="D24" s="43">
        <f t="shared" ref="D24:AV24" si="34">D13/D7*100</f>
        <v>28.140001790688629</v>
      </c>
      <c r="E24" s="43">
        <f t="shared" si="34"/>
        <v>28.130709232502689</v>
      </c>
      <c r="F24" s="43">
        <f t="shared" si="34"/>
        <v>26.470282983717652</v>
      </c>
      <c r="G24" s="43">
        <f t="shared" si="34"/>
        <v>20.851024181808071</v>
      </c>
      <c r="H24" s="43">
        <f t="shared" si="34"/>
        <v>23.541801172337514</v>
      </c>
      <c r="I24" s="43">
        <f t="shared" si="34"/>
        <v>25.268013208738381</v>
      </c>
      <c r="J24" s="43">
        <f t="shared" si="34"/>
        <v>26.607744010365447</v>
      </c>
      <c r="K24" s="43">
        <f t="shared" si="34"/>
        <v>21.418280325607018</v>
      </c>
      <c r="L24" s="43">
        <f t="shared" si="34"/>
        <v>24.715188855291899</v>
      </c>
      <c r="M24" s="43">
        <f t="shared" si="34"/>
        <v>24.014358148125829</v>
      </c>
      <c r="N24" s="43">
        <f t="shared" si="34"/>
        <v>24.728781601837362</v>
      </c>
      <c r="O24" s="43">
        <f t="shared" si="34"/>
        <v>25.984644650533966</v>
      </c>
      <c r="P24" s="43">
        <f t="shared" si="34"/>
        <v>28.228121650824882</v>
      </c>
      <c r="Q24" s="43">
        <f t="shared" si="34"/>
        <v>29.604205694995951</v>
      </c>
      <c r="R24" s="43">
        <f t="shared" si="34"/>
        <v>26.257638656956082</v>
      </c>
      <c r="S24" s="43">
        <f t="shared" si="34"/>
        <v>21.643408486321942</v>
      </c>
      <c r="T24" s="43">
        <f t="shared" si="16"/>
        <v>24.171513387795095</v>
      </c>
      <c r="U24" s="43">
        <f t="shared" si="17"/>
        <v>24.416467966272489</v>
      </c>
      <c r="V24" s="43">
        <f t="shared" si="20"/>
        <v>20.998584397273287</v>
      </c>
      <c r="W24" s="43">
        <f t="shared" si="21"/>
        <v>17.544514089370399</v>
      </c>
      <c r="X24" s="43">
        <f t="shared" si="22"/>
        <v>20.493983045482658</v>
      </c>
      <c r="Y24" s="43">
        <f t="shared" si="23"/>
        <v>21.298307358207278</v>
      </c>
      <c r="Z24" s="43">
        <f t="shared" si="24"/>
        <v>19.270320318828379</v>
      </c>
      <c r="AA24" s="43">
        <f t="shared" si="25"/>
        <v>17.284625951824232</v>
      </c>
      <c r="AB24" s="43">
        <f t="shared" si="26"/>
        <v>24.238049589001982</v>
      </c>
      <c r="AC24" s="43">
        <f t="shared" si="27"/>
        <v>26.065936027600433</v>
      </c>
      <c r="AD24" s="43">
        <f>AD13/AD7*100</f>
        <v>27.106391140303611</v>
      </c>
      <c r="AE24" s="43">
        <f t="shared" ref="AE24:AM24" si="35">AE13/AE7*100</f>
        <v>22.398498218311389</v>
      </c>
      <c r="AF24" s="43">
        <f t="shared" si="35"/>
        <v>21.112732887235776</v>
      </c>
      <c r="AG24" s="43">
        <f t="shared" si="35"/>
        <v>15.279754303583562</v>
      </c>
      <c r="AH24" s="43">
        <f t="shared" si="35"/>
        <v>10.991020869743881</v>
      </c>
      <c r="AI24" s="43">
        <f t="shared" si="35"/>
        <v>8.5220256672027457</v>
      </c>
      <c r="AJ24" s="43">
        <f t="shared" si="35"/>
        <v>9.3538348095284167</v>
      </c>
      <c r="AK24" s="43">
        <f t="shared" si="35"/>
        <v>13.638428662933217</v>
      </c>
      <c r="AL24" s="43">
        <f t="shared" si="35"/>
        <v>12.778386407152057</v>
      </c>
      <c r="AM24" s="43">
        <f t="shared" si="35"/>
        <v>9.5597157439728608</v>
      </c>
      <c r="AN24" s="43">
        <f>AN13/AN7*100</f>
        <v>25.762163965857017</v>
      </c>
      <c r="AO24" s="43">
        <f t="shared" si="34"/>
        <v>24.102334822975603</v>
      </c>
      <c r="AP24" s="43">
        <f t="shared" si="34"/>
        <v>24.909591995890835</v>
      </c>
      <c r="AQ24" s="43">
        <f t="shared" si="34"/>
        <v>26.243067207978161</v>
      </c>
      <c r="AR24" s="43">
        <f t="shared" si="34"/>
        <v>21.828053834097297</v>
      </c>
      <c r="AS24" s="43">
        <f t="shared" si="34"/>
        <v>19.394046253609769</v>
      </c>
      <c r="AT24" s="43">
        <f t="shared" si="34"/>
        <v>24.917540984263496</v>
      </c>
      <c r="AU24" s="43">
        <f t="shared" si="34"/>
        <v>13.805955576579468</v>
      </c>
      <c r="AV24" s="43">
        <f t="shared" si="34"/>
        <v>11.21366359914709</v>
      </c>
      <c r="BA24" s="460"/>
      <c r="BB24" s="460"/>
    </row>
    <row r="25" spans="1:54" s="15" customFormat="1" ht="27" customHeight="1">
      <c r="A25" s="44" t="str">
        <f>IF('1'!A1=1,B25,C25)</f>
        <v>Машини, устаткування, транспортні засоби та прилади</v>
      </c>
      <c r="B25" s="45" t="s">
        <v>11</v>
      </c>
      <c r="C25" s="89" t="s">
        <v>22</v>
      </c>
      <c r="D25" s="43">
        <f t="shared" ref="D25:AV25" si="36">D14/D7*100</f>
        <v>8.1715691400211767</v>
      </c>
      <c r="E25" s="43">
        <f t="shared" si="36"/>
        <v>9.938658043519478</v>
      </c>
      <c r="F25" s="43">
        <f t="shared" si="36"/>
        <v>9.6932784321189693</v>
      </c>
      <c r="G25" s="43">
        <f t="shared" si="36"/>
        <v>10.013111266445012</v>
      </c>
      <c r="H25" s="43">
        <f t="shared" si="36"/>
        <v>8.1443926741220878</v>
      </c>
      <c r="I25" s="43">
        <f t="shared" si="36"/>
        <v>8.6216533706531973</v>
      </c>
      <c r="J25" s="43">
        <f t="shared" si="36"/>
        <v>8.0231643715100436</v>
      </c>
      <c r="K25" s="43">
        <f t="shared" si="36"/>
        <v>8.0428342604478793</v>
      </c>
      <c r="L25" s="43">
        <f t="shared" si="36"/>
        <v>6.2448054813142164</v>
      </c>
      <c r="M25" s="43">
        <f t="shared" si="36"/>
        <v>7.5736353181180895</v>
      </c>
      <c r="N25" s="43">
        <f t="shared" si="36"/>
        <v>6.9253466195800861</v>
      </c>
      <c r="O25" s="43">
        <f t="shared" si="36"/>
        <v>8.0078931648902287</v>
      </c>
      <c r="P25" s="43">
        <f t="shared" si="36"/>
        <v>6.5611328776991051</v>
      </c>
      <c r="Q25" s="43">
        <f t="shared" si="36"/>
        <v>7.1641823452677817</v>
      </c>
      <c r="R25" s="43">
        <f t="shared" si="36"/>
        <v>6.788993445214091</v>
      </c>
      <c r="S25" s="43">
        <f t="shared" si="36"/>
        <v>7.1427400232057972</v>
      </c>
      <c r="T25" s="43">
        <f t="shared" si="16"/>
        <v>6.775060238482836</v>
      </c>
      <c r="U25" s="43">
        <f t="shared" si="17"/>
        <v>7.3863984525639808</v>
      </c>
      <c r="V25" s="43">
        <f t="shared" si="20"/>
        <v>7.5405259822799442</v>
      </c>
      <c r="W25" s="43">
        <f t="shared" si="21"/>
        <v>7.9636282154089484</v>
      </c>
      <c r="X25" s="43">
        <f t="shared" si="22"/>
        <v>7.332192460492057</v>
      </c>
      <c r="Y25" s="43">
        <f t="shared" si="23"/>
        <v>7.5950083860953779</v>
      </c>
      <c r="Z25" s="43">
        <f t="shared" si="24"/>
        <v>8.0770445871926064</v>
      </c>
      <c r="AA25" s="43">
        <f t="shared" si="25"/>
        <v>7.1053592621168224</v>
      </c>
      <c r="AB25" s="43">
        <f t="shared" si="26"/>
        <v>6.770553859314461</v>
      </c>
      <c r="AC25" s="43">
        <f t="shared" si="27"/>
        <v>6.2909339061333602</v>
      </c>
      <c r="AD25" s="43">
        <f>AD14/AD7*100</f>
        <v>5.47161185015573</v>
      </c>
      <c r="AE25" s="43">
        <f t="shared" ref="AE25:AM25" si="37">AE14/AE7*100</f>
        <v>5.9044722783631443</v>
      </c>
      <c r="AF25" s="43">
        <f t="shared" si="37"/>
        <v>5.0631484271785281</v>
      </c>
      <c r="AG25" s="43">
        <f t="shared" si="37"/>
        <v>7.2326783103915657</v>
      </c>
      <c r="AH25" s="43">
        <f t="shared" si="37"/>
        <v>5.5200661493529894</v>
      </c>
      <c r="AI25" s="43">
        <f t="shared" si="37"/>
        <v>4.9874729037822636</v>
      </c>
      <c r="AJ25" s="43">
        <f t="shared" si="37"/>
        <v>5.4766680602203861</v>
      </c>
      <c r="AK25" s="43">
        <f t="shared" si="37"/>
        <v>6.8239194011525326</v>
      </c>
      <c r="AL25" s="43">
        <f t="shared" si="37"/>
        <v>6.8503108686208947</v>
      </c>
      <c r="AM25" s="43">
        <f t="shared" si="37"/>
        <v>5.8445075270510864</v>
      </c>
      <c r="AN25" s="43">
        <f t="shared" si="36"/>
        <v>9.4689867124571165</v>
      </c>
      <c r="AO25" s="43">
        <f t="shared" si="36"/>
        <v>8.1987626913338509</v>
      </c>
      <c r="AP25" s="43">
        <f t="shared" si="36"/>
        <v>7.2141618496018065</v>
      </c>
      <c r="AQ25" s="43">
        <f t="shared" si="36"/>
        <v>6.9227560774476338</v>
      </c>
      <c r="AR25" s="43">
        <f t="shared" si="36"/>
        <v>7.4076649500311715</v>
      </c>
      <c r="AS25" s="43">
        <f t="shared" si="36"/>
        <v>7.5062433513402569</v>
      </c>
      <c r="AT25" s="43">
        <f t="shared" si="36"/>
        <v>6.0571184152533384</v>
      </c>
      <c r="AU25" s="43">
        <f t="shared" si="36"/>
        <v>5.5410901032860291</v>
      </c>
      <c r="AV25" s="43">
        <f t="shared" si="36"/>
        <v>6.2009767768654083</v>
      </c>
      <c r="BA25" s="460"/>
      <c r="BB25" s="460"/>
    </row>
    <row r="26" spans="1:54" s="15" customFormat="1" ht="20.100000000000001" customHeight="1">
      <c r="A26" s="44" t="str">
        <f>IF('1'!A1=1,B26,C26)</f>
        <v>Різне*</v>
      </c>
      <c r="B26" s="45" t="s">
        <v>8</v>
      </c>
      <c r="C26" s="89" t="s">
        <v>23</v>
      </c>
      <c r="D26" s="43">
        <f t="shared" ref="D26:AV26" si="38">D15/D7*100</f>
        <v>3.5486222194526391</v>
      </c>
      <c r="E26" s="43">
        <f t="shared" si="38"/>
        <v>3.3901096485330866</v>
      </c>
      <c r="F26" s="43">
        <f t="shared" si="38"/>
        <v>3.8432490160195565</v>
      </c>
      <c r="G26" s="43">
        <f t="shared" si="38"/>
        <v>3.6339095649167459</v>
      </c>
      <c r="H26" s="43">
        <f t="shared" si="38"/>
        <v>3.6851376473254343</v>
      </c>
      <c r="I26" s="43">
        <f t="shared" si="38"/>
        <v>4.0143214667442608</v>
      </c>
      <c r="J26" s="43">
        <f t="shared" si="38"/>
        <v>3.7044713835173209</v>
      </c>
      <c r="K26" s="43">
        <f t="shared" si="38"/>
        <v>3.7101011515203877</v>
      </c>
      <c r="L26" s="43">
        <f t="shared" si="38"/>
        <v>3.6925906227793099</v>
      </c>
      <c r="M26" s="43">
        <f t="shared" si="38"/>
        <v>3.7856634088743166</v>
      </c>
      <c r="N26" s="43">
        <f t="shared" si="38"/>
        <v>3.6266822746527092</v>
      </c>
      <c r="O26" s="43">
        <f t="shared" si="38"/>
        <v>3.2356512348744357</v>
      </c>
      <c r="P26" s="43">
        <f t="shared" si="38"/>
        <v>3.6772844668552453</v>
      </c>
      <c r="Q26" s="43">
        <f t="shared" si="38"/>
        <v>3.5349349150740519</v>
      </c>
      <c r="R26" s="43">
        <f t="shared" si="38"/>
        <v>3.3771403502151895</v>
      </c>
      <c r="S26" s="43">
        <f t="shared" si="38"/>
        <v>2.9836661990006199</v>
      </c>
      <c r="T26" s="43">
        <f t="shared" si="16"/>
        <v>3.3916599925419058</v>
      </c>
      <c r="U26" s="43">
        <f t="shared" si="17"/>
        <v>3.5841340268824151</v>
      </c>
      <c r="V26" s="43">
        <f t="shared" si="20"/>
        <v>3.0591258522731257</v>
      </c>
      <c r="W26" s="43">
        <f t="shared" si="21"/>
        <v>2.951827817768347</v>
      </c>
      <c r="X26" s="43">
        <f t="shared" si="22"/>
        <v>2.5171099467062494</v>
      </c>
      <c r="Y26" s="43">
        <f t="shared" si="23"/>
        <v>1.6722109259871734</v>
      </c>
      <c r="Z26" s="43">
        <f t="shared" si="24"/>
        <v>2.7531075688186903</v>
      </c>
      <c r="AA26" s="43">
        <f t="shared" si="25"/>
        <v>2.3787546014687964</v>
      </c>
      <c r="AB26" s="43">
        <f t="shared" si="26"/>
        <v>2.3353984454318679</v>
      </c>
      <c r="AC26" s="43">
        <f t="shared" si="27"/>
        <v>2.4126357788894137</v>
      </c>
      <c r="AD26" s="43">
        <f>AD15/AD7*100</f>
        <v>1.9997869152143306</v>
      </c>
      <c r="AE26" s="43">
        <f t="shared" ref="AE26:AM26" si="39">AE15/AE7*100</f>
        <v>2.2014534650177118</v>
      </c>
      <c r="AF26" s="43">
        <f t="shared" si="39"/>
        <v>2.1232258291080877</v>
      </c>
      <c r="AG26" s="43">
        <f t="shared" si="39"/>
        <v>3.2567905456413624</v>
      </c>
      <c r="AH26" s="43">
        <f t="shared" si="39"/>
        <v>1.8218685557510166</v>
      </c>
      <c r="AI26" s="43">
        <f t="shared" si="39"/>
        <v>1.7438644008765536</v>
      </c>
      <c r="AJ26" s="43">
        <f t="shared" si="39"/>
        <v>1.8347015662418382</v>
      </c>
      <c r="AK26" s="43">
        <f t="shared" si="39"/>
        <v>2.2681745118501939</v>
      </c>
      <c r="AL26" s="43">
        <f t="shared" si="39"/>
        <v>2.5638806717565079</v>
      </c>
      <c r="AM26" s="43">
        <f t="shared" si="39"/>
        <v>2.3341292396533442</v>
      </c>
      <c r="AN26" s="43">
        <f t="shared" si="38"/>
        <v>3.608405327557008</v>
      </c>
      <c r="AO26" s="43">
        <f t="shared" si="38"/>
        <v>3.7766497031822803</v>
      </c>
      <c r="AP26" s="43">
        <f>AP15/AP7*100</f>
        <v>3.5706206719931068</v>
      </c>
      <c r="AQ26" s="43">
        <f t="shared" si="38"/>
        <v>3.3772468726473042</v>
      </c>
      <c r="AR26" s="43">
        <f t="shared" si="38"/>
        <v>3.2500388613556792</v>
      </c>
      <c r="AS26" s="43">
        <f t="shared" si="38"/>
        <v>2.350372002301834</v>
      </c>
      <c r="AT26" s="43">
        <f t="shared" si="38"/>
        <v>2.2252953403143727</v>
      </c>
      <c r="AU26" s="43">
        <f t="shared" si="38"/>
        <v>2.1342707616554737</v>
      </c>
      <c r="AV26" s="43">
        <f t="shared" si="38"/>
        <v>2.2247779763233906</v>
      </c>
      <c r="BA26" s="460"/>
      <c r="BB26" s="460"/>
    </row>
    <row r="27" spans="1:54" s="15" customFormat="1" ht="11.85" customHeight="1">
      <c r="A27" s="46"/>
      <c r="B27" s="47"/>
      <c r="C27" s="4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54" s="15" customFormat="1" ht="27" customHeight="1">
      <c r="A28" s="39" t="str">
        <f>IF('1'!A1=1,B28,C28)</f>
        <v>Темпи зростання до відповідного періоду попереднього року,%</v>
      </c>
      <c r="B28" s="40" t="s">
        <v>12</v>
      </c>
      <c r="C28" s="91" t="s">
        <v>31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54" s="50" customFormat="1" ht="23.1" customHeight="1">
      <c r="A29" s="39" t="str">
        <f>IF('1'!A1=1,B29,C29)</f>
        <v>УСЬОГО</v>
      </c>
      <c r="B29" s="40" t="s">
        <v>10</v>
      </c>
      <c r="C29" s="88" t="s">
        <v>25</v>
      </c>
      <c r="D29" s="49"/>
      <c r="E29" s="49"/>
      <c r="F29" s="49"/>
      <c r="G29" s="49"/>
      <c r="H29" s="49">
        <f t="shared" ref="H29:AC37" si="40">H7/D7*100</f>
        <v>96.983119244741928</v>
      </c>
      <c r="I29" s="49">
        <f t="shared" si="40"/>
        <v>112.50656180646475</v>
      </c>
      <c r="J29" s="49">
        <f t="shared" si="40"/>
        <v>110.36206875497308</v>
      </c>
      <c r="K29" s="49">
        <f t="shared" si="40"/>
        <v>122.17583656662157</v>
      </c>
      <c r="L29" s="49">
        <f t="shared" si="40"/>
        <v>142.78293051361345</v>
      </c>
      <c r="M29" s="49">
        <f t="shared" si="40"/>
        <v>120.14324047875009</v>
      </c>
      <c r="N29" s="49">
        <f t="shared" si="40"/>
        <v>116.23910044388251</v>
      </c>
      <c r="O29" s="49">
        <f t="shared" si="40"/>
        <v>116.69698536847748</v>
      </c>
      <c r="P29" s="49">
        <f t="shared" si="40"/>
        <v>109.53331081046571</v>
      </c>
      <c r="Q29" s="49">
        <f t="shared" si="40"/>
        <v>113.54354400373244</v>
      </c>
      <c r="R29" s="49">
        <f t="shared" si="40"/>
        <v>112.33574584391263</v>
      </c>
      <c r="S29" s="49">
        <f t="shared" si="40"/>
        <v>111.36102072576813</v>
      </c>
      <c r="T29" s="49">
        <f t="shared" si="40"/>
        <v>108.06602631902595</v>
      </c>
      <c r="U29" s="49">
        <f t="shared" si="40"/>
        <v>105.39118416305459</v>
      </c>
      <c r="V29" s="49">
        <f t="shared" si="40"/>
        <v>104.03017302114932</v>
      </c>
      <c r="W29" s="49">
        <f t="shared" si="40"/>
        <v>88.211564219452058</v>
      </c>
      <c r="X29" s="49">
        <f t="shared" si="40"/>
        <v>91.731919515653033</v>
      </c>
      <c r="Y29" s="49">
        <f t="shared" si="40"/>
        <v>89.143720009062179</v>
      </c>
      <c r="Z29" s="49">
        <f t="shared" si="40"/>
        <v>103.29074900274836</v>
      </c>
      <c r="AA29" s="49">
        <f t="shared" si="40"/>
        <v>126.66330028317677</v>
      </c>
      <c r="AB29" s="49">
        <f t="shared" si="40"/>
        <v>123.64565605560351</v>
      </c>
      <c r="AC29" s="49">
        <f t="shared" si="40"/>
        <v>155.6748933013146</v>
      </c>
      <c r="AD29" s="49">
        <f t="shared" ref="AD29:AF36" si="41">AD7/Z7*100</f>
        <v>151.76958020569978</v>
      </c>
      <c r="AE29" s="49">
        <f t="shared" si="41"/>
        <v>134.16233215067106</v>
      </c>
      <c r="AF29" s="49">
        <f t="shared" si="41"/>
        <v>103.88851539562513</v>
      </c>
      <c r="AG29" s="49">
        <f>AG7/AC7*100</f>
        <v>56.253343958915401</v>
      </c>
      <c r="AH29" s="49">
        <f t="shared" ref="AH29:AH37" si="42">AH7/AD7*100</f>
        <v>74.215891770285282</v>
      </c>
      <c r="AI29" s="49">
        <f t="shared" ref="AI29:AI37" si="43">AI7/AE7*100</f>
        <v>77.567329519483266</v>
      </c>
      <c r="AJ29" s="49">
        <f t="shared" ref="AJ29:AJ37" si="44">AJ7/AF7*100</f>
        <v>99.407827151728924</v>
      </c>
      <c r="AK29" s="49">
        <f t="shared" ref="AK29:AK37" si="45">AK7/AG7*100</f>
        <v>137.29989320838931</v>
      </c>
      <c r="AL29" s="49">
        <f t="shared" ref="AL29:AL37" si="46">AL7/AH7*100</f>
        <v>79.181544238373746</v>
      </c>
      <c r="AM29" s="49">
        <f t="shared" ref="AM29:AM37" si="47">AM7/AI7*100</f>
        <v>83.034750164021759</v>
      </c>
      <c r="AN29" s="49"/>
      <c r="AO29" s="49">
        <f t="shared" ref="AO29:AS37" si="48">AO7/AN7*100</f>
        <v>110.79935942157233</v>
      </c>
      <c r="AP29" s="49">
        <f t="shared" si="48"/>
        <v>122.93613715196285</v>
      </c>
      <c r="AQ29" s="49">
        <f t="shared" si="48"/>
        <v>111.6572154945287</v>
      </c>
      <c r="AR29" s="49">
        <f t="shared" si="48"/>
        <v>100.90431437111909</v>
      </c>
      <c r="AS29" s="49">
        <f t="shared" si="48"/>
        <v>102.48395051303693</v>
      </c>
      <c r="AT29" s="49">
        <f t="shared" ref="AT29:AT37" si="49">AT7/AS7*100</f>
        <v>140.79104376692837</v>
      </c>
      <c r="AU29" s="49">
        <f t="shared" ref="AU29:AU37" si="50">AU7/AT7*100</f>
        <v>76.891094470910446</v>
      </c>
      <c r="AV29" s="49">
        <f t="shared" ref="AV29:AV37" si="51">AV7/AU7*100</f>
        <v>96.073746121952695</v>
      </c>
      <c r="BA29" s="461"/>
      <c r="BB29" s="461"/>
    </row>
    <row r="30" spans="1:54" s="15" customFormat="1" ht="25.35" customHeight="1">
      <c r="A30" s="44" t="str">
        <f>IF('1'!A1=1,B30,C30)</f>
        <v>Продовольчі товари та сировина для їх виробництва</v>
      </c>
      <c r="B30" s="45" t="s">
        <v>1</v>
      </c>
      <c r="C30" s="89" t="s">
        <v>16</v>
      </c>
      <c r="D30" s="43"/>
      <c r="E30" s="43"/>
      <c r="F30" s="43"/>
      <c r="G30" s="43"/>
      <c r="H30" s="43">
        <f t="shared" si="40"/>
        <v>115.06082360473511</v>
      </c>
      <c r="I30" s="43">
        <f t="shared" si="40"/>
        <v>131.1431894777655</v>
      </c>
      <c r="J30" s="43">
        <f t="shared" si="40"/>
        <v>117.26116842870442</v>
      </c>
      <c r="K30" s="43">
        <f t="shared" si="40"/>
        <v>127.53263523192703</v>
      </c>
      <c r="L30" s="43">
        <f t="shared" si="40"/>
        <v>145.92434736281299</v>
      </c>
      <c r="M30" s="43">
        <f t="shared" si="40"/>
        <v>123.82706784016739</v>
      </c>
      <c r="N30" s="43">
        <f t="shared" si="40"/>
        <v>119.50871418630999</v>
      </c>
      <c r="O30" s="43">
        <f t="shared" si="40"/>
        <v>102.92600737236785</v>
      </c>
      <c r="P30" s="43">
        <f t="shared" si="40"/>
        <v>96.069936310900161</v>
      </c>
      <c r="Q30" s="43">
        <f t="shared" si="40"/>
        <v>100.40405524537172</v>
      </c>
      <c r="R30" s="43">
        <f t="shared" si="40"/>
        <v>106.66612305293074</v>
      </c>
      <c r="S30" s="43">
        <f t="shared" si="40"/>
        <v>124.57019451724219</v>
      </c>
      <c r="T30" s="43">
        <f t="shared" si="40"/>
        <v>123.04262272930724</v>
      </c>
      <c r="U30" s="43">
        <f t="shared" si="40"/>
        <v>116.82977244457453</v>
      </c>
      <c r="V30" s="43">
        <f t="shared" si="40"/>
        <v>117.773075905845</v>
      </c>
      <c r="W30" s="43">
        <f t="shared" si="40"/>
        <v>97.471111193371456</v>
      </c>
      <c r="X30" s="43">
        <f t="shared" si="40"/>
        <v>96.949126949264226</v>
      </c>
      <c r="Y30" s="43">
        <f t="shared" si="40"/>
        <v>97.277218033929088</v>
      </c>
      <c r="Z30" s="43">
        <f t="shared" si="40"/>
        <v>104.07843932687642</v>
      </c>
      <c r="AA30" s="43">
        <f t="shared" si="40"/>
        <v>120.0477251436818</v>
      </c>
      <c r="AB30" s="43">
        <f t="shared" si="40"/>
        <v>102.62653007766316</v>
      </c>
      <c r="AC30" s="43">
        <f t="shared" si="40"/>
        <v>124.76762246597832</v>
      </c>
      <c r="AD30" s="43">
        <f t="shared" si="41"/>
        <v>131.6190237553333</v>
      </c>
      <c r="AE30" s="43">
        <f t="shared" ref="AE30:AE37" si="52">AE8/AA8*100</f>
        <v>138.53348869825638</v>
      </c>
      <c r="AF30" s="43">
        <f t="shared" ref="AF30:AG37" si="53">AF8/AB8*100</f>
        <v>125.92283441753298</v>
      </c>
      <c r="AG30" s="43">
        <f t="shared" si="53"/>
        <v>68.070435708065929</v>
      </c>
      <c r="AH30" s="43">
        <f t="shared" si="42"/>
        <v>110.72760059439135</v>
      </c>
      <c r="AI30" s="43">
        <f t="shared" si="43"/>
        <v>103.24231952014127</v>
      </c>
      <c r="AJ30" s="43">
        <f t="shared" si="44"/>
        <v>135.76112501985878</v>
      </c>
      <c r="AK30" s="43">
        <f t="shared" si="45"/>
        <v>175.84357499549904</v>
      </c>
      <c r="AL30" s="43">
        <f t="shared" si="46"/>
        <v>75.787895141532189</v>
      </c>
      <c r="AM30" s="43">
        <f t="shared" si="47"/>
        <v>78.4150437029746</v>
      </c>
      <c r="AN30" s="43"/>
      <c r="AO30" s="43">
        <f t="shared" si="48"/>
        <v>122.88227266152212</v>
      </c>
      <c r="AP30" s="43">
        <f t="shared" si="48"/>
        <v>120.82561295689014</v>
      </c>
      <c r="AQ30" s="43">
        <f t="shared" si="48"/>
        <v>107.38977894933852</v>
      </c>
      <c r="AR30" s="43">
        <f t="shared" si="48"/>
        <v>112.31034720784152</v>
      </c>
      <c r="AS30" s="43">
        <f t="shared" si="48"/>
        <v>105.15923745838191</v>
      </c>
      <c r="AT30" s="43">
        <f t="shared" si="49"/>
        <v>125.54872387466519</v>
      </c>
      <c r="AU30" s="43">
        <f t="shared" si="50"/>
        <v>102.24528856500244</v>
      </c>
      <c r="AV30" s="43">
        <f t="shared" si="51"/>
        <v>104.6920733373053</v>
      </c>
      <c r="BA30" s="461"/>
      <c r="BB30" s="461"/>
    </row>
    <row r="31" spans="1:54" s="15" customFormat="1" ht="25.35" customHeight="1">
      <c r="A31" s="44" t="str">
        <f>IF('1'!A1=1,B31,C31)</f>
        <v>Мінеральні продукти</v>
      </c>
      <c r="B31" s="45" t="s">
        <v>2</v>
      </c>
      <c r="C31" s="89" t="s">
        <v>17</v>
      </c>
      <c r="D31" s="43"/>
      <c r="E31" s="43"/>
      <c r="F31" s="43"/>
      <c r="G31" s="43"/>
      <c r="H31" s="43">
        <f t="shared" si="40"/>
        <v>76.09809900733147</v>
      </c>
      <c r="I31" s="43">
        <f t="shared" si="40"/>
        <v>108.40924541128484</v>
      </c>
      <c r="J31" s="43">
        <f t="shared" si="40"/>
        <v>103.38960162052666</v>
      </c>
      <c r="K31" s="43">
        <f t="shared" si="40"/>
        <v>137.43932038834953</v>
      </c>
      <c r="L31" s="43">
        <f t="shared" si="40"/>
        <v>201.81601159519141</v>
      </c>
      <c r="M31" s="43">
        <f t="shared" si="40"/>
        <v>150.48598482473193</v>
      </c>
      <c r="N31" s="43">
        <f t="shared" si="40"/>
        <v>147.72727272727272</v>
      </c>
      <c r="O31" s="43">
        <f t="shared" si="40"/>
        <v>128.44922737306842</v>
      </c>
      <c r="P31" s="43">
        <f t="shared" si="40"/>
        <v>109.09974230070551</v>
      </c>
      <c r="Q31" s="43">
        <f t="shared" si="40"/>
        <v>101.65847153929495</v>
      </c>
      <c r="R31" s="43">
        <f t="shared" si="40"/>
        <v>119.19982316534042</v>
      </c>
      <c r="S31" s="43">
        <f t="shared" si="40"/>
        <v>122.40601503759399</v>
      </c>
      <c r="T31" s="43">
        <f t="shared" si="40"/>
        <v>108.06582768635045</v>
      </c>
      <c r="U31" s="43">
        <f t="shared" si="40"/>
        <v>132.49713067716019</v>
      </c>
      <c r="V31" s="43">
        <f t="shared" si="40"/>
        <v>121.04365241256536</v>
      </c>
      <c r="W31" s="43">
        <f t="shared" si="40"/>
        <v>74.345384345384346</v>
      </c>
      <c r="X31" s="43">
        <f t="shared" si="40"/>
        <v>102.35416368066504</v>
      </c>
      <c r="Y31" s="43">
        <f t="shared" si="40"/>
        <v>92.562801633461206</v>
      </c>
      <c r="Z31" s="43">
        <f t="shared" si="40"/>
        <v>99.83454361614119</v>
      </c>
      <c r="AA31" s="43">
        <f t="shared" si="40"/>
        <v>204.62206694679193</v>
      </c>
      <c r="AB31" s="43">
        <f t="shared" si="40"/>
        <v>185.72728863994399</v>
      </c>
      <c r="AC31" s="43">
        <f t="shared" si="40"/>
        <v>229.4485294117647</v>
      </c>
      <c r="AD31" s="43">
        <f t="shared" si="41"/>
        <v>188.20243685357394</v>
      </c>
      <c r="AE31" s="43">
        <f t="shared" si="52"/>
        <v>74.497588888119793</v>
      </c>
      <c r="AF31" s="43">
        <f t="shared" si="53"/>
        <v>80.123649934970686</v>
      </c>
      <c r="AG31" s="43">
        <f t="shared" si="53"/>
        <v>49.885653522891147</v>
      </c>
      <c r="AH31" s="43">
        <f t="shared" si="42"/>
        <v>53.354424187078045</v>
      </c>
      <c r="AI31" s="43">
        <f t="shared" si="43"/>
        <v>58.783448959365714</v>
      </c>
      <c r="AJ31" s="43">
        <f t="shared" si="44"/>
        <v>43.890561776606759</v>
      </c>
      <c r="AK31" s="43">
        <f t="shared" si="45"/>
        <v>71.907028352848428</v>
      </c>
      <c r="AL31" s="43">
        <f t="shared" si="46"/>
        <v>59.661348493184185</v>
      </c>
      <c r="AM31" s="43">
        <f t="shared" si="47"/>
        <v>105.01053740779768</v>
      </c>
      <c r="AN31" s="43"/>
      <c r="AO31" s="43">
        <f t="shared" si="48"/>
        <v>105.14651478913225</v>
      </c>
      <c r="AP31" s="43">
        <f t="shared" si="48"/>
        <v>153.1125220920338</v>
      </c>
      <c r="AQ31" s="43">
        <f t="shared" si="48"/>
        <v>112.94301226967637</v>
      </c>
      <c r="AR31" s="43">
        <f t="shared" si="48"/>
        <v>107.92626379241818</v>
      </c>
      <c r="AS31" s="43">
        <f t="shared" si="48"/>
        <v>117.85094256904867</v>
      </c>
      <c r="AT31" s="43">
        <f t="shared" si="49"/>
        <v>160.19314182830018</v>
      </c>
      <c r="AU31" s="43">
        <f t="shared" si="50"/>
        <v>59.658452306863467</v>
      </c>
      <c r="AV31" s="43">
        <f t="shared" si="51"/>
        <v>64.407993585202377</v>
      </c>
      <c r="BA31" s="461"/>
      <c r="BB31" s="461"/>
    </row>
    <row r="32" spans="1:54" s="15" customFormat="1" ht="30.6" customHeight="1">
      <c r="A32" s="44" t="str">
        <f>IF('1'!A1=1,B32,C32)</f>
        <v>Продукція хімічної та пов'язаних з нею галузей промисловості</v>
      </c>
      <c r="B32" s="45" t="s">
        <v>3</v>
      </c>
      <c r="C32" s="89" t="s">
        <v>18</v>
      </c>
      <c r="D32" s="43"/>
      <c r="E32" s="43"/>
      <c r="F32" s="43"/>
      <c r="G32" s="43"/>
      <c r="H32" s="43">
        <f t="shared" si="40"/>
        <v>74.331820474029257</v>
      </c>
      <c r="I32" s="43">
        <f t="shared" si="40"/>
        <v>78.247154025510895</v>
      </c>
      <c r="J32" s="43">
        <f t="shared" si="40"/>
        <v>99.888294901460156</v>
      </c>
      <c r="K32" s="43">
        <f t="shared" si="40"/>
        <v>102.51567206708458</v>
      </c>
      <c r="L32" s="43">
        <f t="shared" si="40"/>
        <v>102.10312075983718</v>
      </c>
      <c r="M32" s="43">
        <f t="shared" si="40"/>
        <v>113.55828220858896</v>
      </c>
      <c r="N32" s="43">
        <f t="shared" si="40"/>
        <v>112.83648853742312</v>
      </c>
      <c r="O32" s="43">
        <f t="shared" si="40"/>
        <v>134.43456162642948</v>
      </c>
      <c r="P32" s="43">
        <f t="shared" si="40"/>
        <v>133.0612244897959</v>
      </c>
      <c r="Q32" s="43">
        <f t="shared" si="40"/>
        <v>129.65964343598054</v>
      </c>
      <c r="R32" s="43">
        <f t="shared" si="40"/>
        <v>116.74217754495257</v>
      </c>
      <c r="S32" s="43">
        <f t="shared" si="40"/>
        <v>102.67603969754254</v>
      </c>
      <c r="T32" s="43">
        <f t="shared" si="40"/>
        <v>81.502354116136402</v>
      </c>
      <c r="U32" s="43">
        <f t="shared" si="40"/>
        <v>87.738095238095241</v>
      </c>
      <c r="V32" s="43">
        <f t="shared" si="40"/>
        <v>88.175368382754229</v>
      </c>
      <c r="W32" s="43">
        <f t="shared" si="40"/>
        <v>86.761406133133875</v>
      </c>
      <c r="X32" s="43">
        <f t="shared" si="40"/>
        <v>103.55361050328227</v>
      </c>
      <c r="Y32" s="43">
        <f t="shared" si="40"/>
        <v>100.61058344640435</v>
      </c>
      <c r="Z32" s="43">
        <f t="shared" si="40"/>
        <v>119.18712605735506</v>
      </c>
      <c r="AA32" s="43">
        <f t="shared" si="40"/>
        <v>123.13660477453581</v>
      </c>
      <c r="AB32" s="43">
        <f t="shared" si="40"/>
        <v>124.59639929000083</v>
      </c>
      <c r="AC32" s="43">
        <f t="shared" si="40"/>
        <v>143.46594740391097</v>
      </c>
      <c r="AD32" s="43">
        <f t="shared" si="41"/>
        <v>140.89204315965611</v>
      </c>
      <c r="AE32" s="43">
        <f t="shared" si="52"/>
        <v>139.13511766923367</v>
      </c>
      <c r="AF32" s="43">
        <f t="shared" si="53"/>
        <v>97.734210704836855</v>
      </c>
      <c r="AG32" s="43">
        <f t="shared" si="53"/>
        <v>52.091558563639786</v>
      </c>
      <c r="AH32" s="43">
        <f t="shared" si="42"/>
        <v>56.966172495699894</v>
      </c>
      <c r="AI32" s="43">
        <f t="shared" si="43"/>
        <v>54.555658770707538</v>
      </c>
      <c r="AJ32" s="43">
        <f t="shared" si="44"/>
        <v>83.778718678420219</v>
      </c>
      <c r="AK32" s="43">
        <f t="shared" si="45"/>
        <v>114.12974826310567</v>
      </c>
      <c r="AL32" s="43">
        <f t="shared" si="46"/>
        <v>82.789360172537741</v>
      </c>
      <c r="AM32" s="43">
        <f t="shared" si="47"/>
        <v>86.910251862362543</v>
      </c>
      <c r="AN32" s="43"/>
      <c r="AO32" s="43">
        <f t="shared" si="48"/>
        <v>87.91268604891232</v>
      </c>
      <c r="AP32" s="43">
        <f t="shared" si="48"/>
        <v>116.45423685390379</v>
      </c>
      <c r="AQ32" s="43">
        <f t="shared" si="48"/>
        <v>118.59714736185971</v>
      </c>
      <c r="AR32" s="43">
        <f t="shared" si="48"/>
        <v>86.235894264955945</v>
      </c>
      <c r="AS32" s="43">
        <f t="shared" si="48"/>
        <v>112.14462409923638</v>
      </c>
      <c r="AT32" s="43">
        <f t="shared" si="49"/>
        <v>137.89901056568789</v>
      </c>
      <c r="AU32" s="43">
        <f t="shared" si="50"/>
        <v>62.008090783693248</v>
      </c>
      <c r="AV32" s="43">
        <f t="shared" si="51"/>
        <v>90.634638751285166</v>
      </c>
      <c r="BA32" s="461"/>
      <c r="BB32" s="461"/>
    </row>
    <row r="33" spans="1:54" s="15" customFormat="1" ht="25.35" customHeight="1">
      <c r="A33" s="44" t="str">
        <f>IF('1'!A1=1,B33,C33)</f>
        <v>Деревина та вироби з неї</v>
      </c>
      <c r="B33" s="45" t="s">
        <v>4</v>
      </c>
      <c r="C33" s="89" t="s">
        <v>19</v>
      </c>
      <c r="D33" s="43"/>
      <c r="E33" s="43"/>
      <c r="F33" s="43"/>
      <c r="G33" s="43"/>
      <c r="H33" s="43">
        <f t="shared" si="40"/>
        <v>112.15852250865717</v>
      </c>
      <c r="I33" s="43">
        <f t="shared" si="40"/>
        <v>120.65800452974133</v>
      </c>
      <c r="J33" s="43">
        <f t="shared" si="40"/>
        <v>115.41666666666666</v>
      </c>
      <c r="K33" s="43">
        <f t="shared" si="40"/>
        <v>109.11380810625144</v>
      </c>
      <c r="L33" s="43">
        <f t="shared" si="40"/>
        <v>104.68839336763864</v>
      </c>
      <c r="M33" s="43">
        <f t="shared" si="40"/>
        <v>108.13080418889547</v>
      </c>
      <c r="N33" s="43">
        <f t="shared" si="40"/>
        <v>117.03580837154843</v>
      </c>
      <c r="O33" s="43">
        <f t="shared" si="40"/>
        <v>121.9832109129066</v>
      </c>
      <c r="P33" s="43">
        <f t="shared" si="40"/>
        <v>140.84107045330421</v>
      </c>
      <c r="Q33" s="43">
        <f t="shared" si="40"/>
        <v>124.83325719506624</v>
      </c>
      <c r="R33" s="43">
        <f t="shared" si="40"/>
        <v>117.94080867027927</v>
      </c>
      <c r="S33" s="43">
        <f t="shared" si="40"/>
        <v>108.83440860215055</v>
      </c>
      <c r="T33" s="43">
        <f t="shared" si="40"/>
        <v>96.494493562897475</v>
      </c>
      <c r="U33" s="43">
        <f t="shared" si="40"/>
        <v>92.593134743467758</v>
      </c>
      <c r="V33" s="43">
        <f t="shared" si="40"/>
        <v>79.508022902382123</v>
      </c>
      <c r="W33" s="43">
        <f t="shared" si="40"/>
        <v>77.529244388239022</v>
      </c>
      <c r="X33" s="43">
        <f t="shared" si="40"/>
        <v>83.362803407812251</v>
      </c>
      <c r="Y33" s="43">
        <f t="shared" si="40"/>
        <v>86.380523278792182</v>
      </c>
      <c r="Z33" s="43">
        <f t="shared" si="40"/>
        <v>117.09637268847794</v>
      </c>
      <c r="AA33" s="43">
        <f t="shared" si="40"/>
        <v>133.59159955143235</v>
      </c>
      <c r="AB33" s="43">
        <f t="shared" si="40"/>
        <v>136.30929425376013</v>
      </c>
      <c r="AC33" s="43">
        <f t="shared" si="40"/>
        <v>160.94436310395315</v>
      </c>
      <c r="AD33" s="43">
        <f t="shared" si="41"/>
        <v>149.52547262926126</v>
      </c>
      <c r="AE33" s="43">
        <f t="shared" si="52"/>
        <v>125.27472527472527</v>
      </c>
      <c r="AF33" s="43">
        <f t="shared" si="53"/>
        <v>108.51605601923893</v>
      </c>
      <c r="AG33" s="43">
        <f t="shared" si="53"/>
        <v>99.488287468728672</v>
      </c>
      <c r="AH33" s="43">
        <f t="shared" si="42"/>
        <v>95.871839138824015</v>
      </c>
      <c r="AI33" s="43">
        <f t="shared" si="43"/>
        <v>98.44663742690058</v>
      </c>
      <c r="AJ33" s="43">
        <f t="shared" si="44"/>
        <v>105.74892452092296</v>
      </c>
      <c r="AK33" s="43">
        <f t="shared" si="45"/>
        <v>104.96056692193395</v>
      </c>
      <c r="AL33" s="43">
        <f t="shared" si="46"/>
        <v>84.322864255071238</v>
      </c>
      <c r="AM33" s="43">
        <f t="shared" si="47"/>
        <v>76.894994121650882</v>
      </c>
      <c r="AN33" s="43"/>
      <c r="AO33" s="43">
        <f t="shared" si="48"/>
        <v>114.33727810650886</v>
      </c>
      <c r="AP33" s="43">
        <f t="shared" si="48"/>
        <v>113.12943124773587</v>
      </c>
      <c r="AQ33" s="43">
        <f t="shared" si="48"/>
        <v>122.04025617566332</v>
      </c>
      <c r="AR33" s="43">
        <f t="shared" si="48"/>
        <v>86.494489841817227</v>
      </c>
      <c r="AS33" s="43">
        <f t="shared" si="48"/>
        <v>103.08775731310942</v>
      </c>
      <c r="AT33" s="43">
        <f t="shared" si="49"/>
        <v>142.58749343142406</v>
      </c>
      <c r="AU33" s="43">
        <f t="shared" si="50"/>
        <v>100.06781060204023</v>
      </c>
      <c r="AV33" s="43">
        <f t="shared" si="51"/>
        <v>92.716773224124211</v>
      </c>
      <c r="BA33" s="461"/>
      <c r="BB33" s="461"/>
    </row>
    <row r="34" spans="1:54" s="15" customFormat="1" ht="20.85" customHeight="1">
      <c r="A34" s="44" t="str">
        <f>IF('1'!A1=1,B34,C34)</f>
        <v>Промислові вироби</v>
      </c>
      <c r="B34" s="45" t="s">
        <v>5</v>
      </c>
      <c r="C34" s="89" t="s">
        <v>20</v>
      </c>
      <c r="D34" s="43"/>
      <c r="E34" s="43"/>
      <c r="F34" s="43"/>
      <c r="G34" s="43"/>
      <c r="H34" s="43">
        <f t="shared" si="40"/>
        <v>100.29940119760479</v>
      </c>
      <c r="I34" s="43">
        <f t="shared" si="40"/>
        <v>104.70790378006873</v>
      </c>
      <c r="J34" s="43">
        <f t="shared" si="40"/>
        <v>113.81361533377397</v>
      </c>
      <c r="K34" s="43">
        <f t="shared" si="40"/>
        <v>107.91830884987459</v>
      </c>
      <c r="L34" s="43">
        <f t="shared" si="40"/>
        <v>135.05330490405117</v>
      </c>
      <c r="M34" s="43">
        <f t="shared" si="40"/>
        <v>125.99277978339349</v>
      </c>
      <c r="N34" s="43">
        <f t="shared" si="40"/>
        <v>122.09639953542393</v>
      </c>
      <c r="O34" s="43">
        <f t="shared" si="40"/>
        <v>134.03054448871183</v>
      </c>
      <c r="P34" s="43">
        <f t="shared" si="40"/>
        <v>125.26049889485319</v>
      </c>
      <c r="Q34" s="43">
        <f t="shared" si="40"/>
        <v>111.56551185204479</v>
      </c>
      <c r="R34" s="43">
        <f t="shared" si="40"/>
        <v>115.95719381688465</v>
      </c>
      <c r="S34" s="43">
        <f t="shared" si="40"/>
        <v>111.74139212286352</v>
      </c>
      <c r="T34" s="43">
        <f t="shared" si="40"/>
        <v>112.55356692714898</v>
      </c>
      <c r="U34" s="43">
        <f t="shared" si="40"/>
        <v>110.48330609385944</v>
      </c>
      <c r="V34" s="43">
        <f t="shared" si="40"/>
        <v>95.34454470877769</v>
      </c>
      <c r="W34" s="43">
        <f t="shared" si="40"/>
        <v>92.174684105519844</v>
      </c>
      <c r="X34" s="43">
        <f t="shared" si="40"/>
        <v>100.58230683090706</v>
      </c>
      <c r="Y34" s="43">
        <f t="shared" si="40"/>
        <v>88.060016906170759</v>
      </c>
      <c r="Z34" s="43">
        <f t="shared" si="40"/>
        <v>118.88578188857819</v>
      </c>
      <c r="AA34" s="43">
        <f t="shared" si="40"/>
        <v>127.29677729677729</v>
      </c>
      <c r="AB34" s="43">
        <f t="shared" si="40"/>
        <v>125.05010020040079</v>
      </c>
      <c r="AC34" s="43">
        <f t="shared" si="40"/>
        <v>160.81113510919127</v>
      </c>
      <c r="AD34" s="43">
        <f t="shared" si="41"/>
        <v>126.86810204450877</v>
      </c>
      <c r="AE34" s="43">
        <f t="shared" si="52"/>
        <v>121.57566597392784</v>
      </c>
      <c r="AF34" s="43">
        <f t="shared" si="53"/>
        <v>89.672364672364665</v>
      </c>
      <c r="AG34" s="43">
        <f t="shared" si="53"/>
        <v>59.692583196537832</v>
      </c>
      <c r="AH34" s="43">
        <f t="shared" si="42"/>
        <v>63.747860810039938</v>
      </c>
      <c r="AI34" s="43">
        <f t="shared" si="43"/>
        <v>71.857031857031856</v>
      </c>
      <c r="AJ34" s="43">
        <f t="shared" si="44"/>
        <v>107.922954725973</v>
      </c>
      <c r="AK34" s="43">
        <f t="shared" si="45"/>
        <v>128.125</v>
      </c>
      <c r="AL34" s="43">
        <f t="shared" si="46"/>
        <v>114.20581655480984</v>
      </c>
      <c r="AM34" s="43">
        <f t="shared" si="47"/>
        <v>102.2923875432526</v>
      </c>
      <c r="AN34" s="43"/>
      <c r="AO34" s="43">
        <f t="shared" si="48"/>
        <v>107.07636692272932</v>
      </c>
      <c r="AP34" s="43">
        <f t="shared" si="48"/>
        <v>128.6968264686023</v>
      </c>
      <c r="AQ34" s="43">
        <f t="shared" si="48"/>
        <v>115.66762854144805</v>
      </c>
      <c r="AR34" s="43">
        <f t="shared" si="48"/>
        <v>102.08085275273572</v>
      </c>
      <c r="AS34" s="43">
        <f t="shared" si="48"/>
        <v>108.1870695401022</v>
      </c>
      <c r="AT34" s="43">
        <f t="shared" si="49"/>
        <v>132.27230721840024</v>
      </c>
      <c r="AU34" s="43">
        <f t="shared" si="50"/>
        <v>70.369507840397446</v>
      </c>
      <c r="AV34" s="43">
        <f t="shared" si="51"/>
        <v>112.49310535024821</v>
      </c>
      <c r="BA34" s="461"/>
      <c r="BB34" s="461"/>
    </row>
    <row r="35" spans="1:54" s="15" customFormat="1" ht="25.35" customHeight="1">
      <c r="A35" s="44" t="str">
        <f>IF('1'!A1=1,B35,C35)</f>
        <v>Чорні й кольорові метали та вироби з них</v>
      </c>
      <c r="B35" s="45" t="s">
        <v>6</v>
      </c>
      <c r="C35" s="89" t="s">
        <v>21</v>
      </c>
      <c r="D35" s="43"/>
      <c r="E35" s="43"/>
      <c r="F35" s="43"/>
      <c r="G35" s="43"/>
      <c r="H35" s="43">
        <f t="shared" si="40"/>
        <v>81.135649077616577</v>
      </c>
      <c r="I35" s="43">
        <f t="shared" si="40"/>
        <v>101.0574339345435</v>
      </c>
      <c r="J35" s="43">
        <f t="shared" si="40"/>
        <v>110.93518250987191</v>
      </c>
      <c r="K35" s="43">
        <f t="shared" si="40"/>
        <v>125.49965381952457</v>
      </c>
      <c r="L35" s="43">
        <f t="shared" si="40"/>
        <v>149.89962183108457</v>
      </c>
      <c r="M35" s="43">
        <f t="shared" si="40"/>
        <v>114.18241640523377</v>
      </c>
      <c r="N35" s="43">
        <f t="shared" si="40"/>
        <v>108.03062925406306</v>
      </c>
      <c r="O35" s="43">
        <f t="shared" si="40"/>
        <v>141.57671159822726</v>
      </c>
      <c r="P35" s="43">
        <f t="shared" si="40"/>
        <v>125.10200267854361</v>
      </c>
      <c r="Q35" s="43">
        <f t="shared" si="40"/>
        <v>139.9731948400067</v>
      </c>
      <c r="R35" s="43">
        <f t="shared" si="40"/>
        <v>119.28090393300866</v>
      </c>
      <c r="S35" s="43">
        <f t="shared" si="40"/>
        <v>92.756013924247938</v>
      </c>
      <c r="T35" s="43">
        <f t="shared" si="40"/>
        <v>92.53606861439259</v>
      </c>
      <c r="U35" s="43">
        <f t="shared" si="40"/>
        <v>86.922800718132848</v>
      </c>
      <c r="V35" s="43">
        <f t="shared" si="40"/>
        <v>83.194319054613075</v>
      </c>
      <c r="W35" s="43">
        <f t="shared" si="40"/>
        <v>71.505790424444413</v>
      </c>
      <c r="X35" s="43">
        <f t="shared" si="40"/>
        <v>77.775535735905393</v>
      </c>
      <c r="Y35" s="43">
        <f t="shared" si="40"/>
        <v>77.759418374091211</v>
      </c>
      <c r="Z35" s="43">
        <f t="shared" si="40"/>
        <v>94.789523979203452</v>
      </c>
      <c r="AA35" s="43">
        <f t="shared" si="40"/>
        <v>124.78702778920156</v>
      </c>
      <c r="AB35" s="43">
        <f t="shared" si="40"/>
        <v>146.23460633734607</v>
      </c>
      <c r="AC35" s="43">
        <f t="shared" si="40"/>
        <v>190.5227369315767</v>
      </c>
      <c r="AD35" s="43">
        <f t="shared" si="41"/>
        <v>213.48506595584715</v>
      </c>
      <c r="AE35" s="43">
        <f t="shared" si="52"/>
        <v>173.85593220338984</v>
      </c>
      <c r="AF35" s="43">
        <f t="shared" si="53"/>
        <v>90.492861958437317</v>
      </c>
      <c r="AG35" s="43">
        <f t="shared" si="53"/>
        <v>32.975500037177483</v>
      </c>
      <c r="AH35" s="43">
        <f t="shared" si="42"/>
        <v>30.092844565391385</v>
      </c>
      <c r="AI35" s="43">
        <f t="shared" si="43"/>
        <v>29.512280986811817</v>
      </c>
      <c r="AJ35" s="43">
        <f t="shared" si="44"/>
        <v>44.041877426185152</v>
      </c>
      <c r="AK35" s="43">
        <f t="shared" si="45"/>
        <v>122.5513684151188</v>
      </c>
      <c r="AL35" s="43">
        <f t="shared" si="46"/>
        <v>92.058088196180648</v>
      </c>
      <c r="AM35" s="43">
        <f t="shared" si="47"/>
        <v>93.145531290144973</v>
      </c>
      <c r="AN35" s="43"/>
      <c r="AO35" s="43">
        <f t="shared" si="48"/>
        <v>103.66067316741085</v>
      </c>
      <c r="AP35" s="43">
        <f t="shared" si="48"/>
        <v>127.05362532293503</v>
      </c>
      <c r="AQ35" s="43">
        <f t="shared" si="48"/>
        <v>117.63451649316443</v>
      </c>
      <c r="AR35" s="43">
        <f t="shared" si="48"/>
        <v>83.928634893556534</v>
      </c>
      <c r="AS35" s="43">
        <f t="shared" si="48"/>
        <v>91.056146902007583</v>
      </c>
      <c r="AT35" s="43">
        <f t="shared" si="49"/>
        <v>180.88884379280606</v>
      </c>
      <c r="AU35" s="43">
        <f t="shared" si="50"/>
        <v>42.60272051605665</v>
      </c>
      <c r="AV35" s="43">
        <f t="shared" si="51"/>
        <v>78.034342769365807</v>
      </c>
      <c r="BA35" s="461"/>
      <c r="BB35" s="461"/>
    </row>
    <row r="36" spans="1:54" s="15" customFormat="1" ht="30" customHeight="1">
      <c r="A36" s="44" t="str">
        <f>IF('1'!A1=1,B36,C36)</f>
        <v>Машини, устаткування, транспортні засоби та прилади</v>
      </c>
      <c r="B36" s="45" t="s">
        <v>11</v>
      </c>
      <c r="C36" s="89" t="s">
        <v>22</v>
      </c>
      <c r="D36" s="43"/>
      <c r="E36" s="43"/>
      <c r="F36" s="43"/>
      <c r="G36" s="43"/>
      <c r="H36" s="43">
        <f t="shared" si="40"/>
        <v>96.660579180798337</v>
      </c>
      <c r="I36" s="43">
        <f t="shared" si="40"/>
        <v>97.597942657036555</v>
      </c>
      <c r="J36" s="43">
        <f t="shared" si="40"/>
        <v>91.347114828257332</v>
      </c>
      <c r="K36" s="43">
        <f t="shared" si="40"/>
        <v>98.135332564398297</v>
      </c>
      <c r="L36" s="43">
        <f t="shared" si="40"/>
        <v>109.4804318488529</v>
      </c>
      <c r="M36" s="43">
        <f t="shared" si="40"/>
        <v>105.53904804619611</v>
      </c>
      <c r="N36" s="43">
        <f t="shared" si="40"/>
        <v>100.33398594955661</v>
      </c>
      <c r="O36" s="43">
        <f t="shared" si="40"/>
        <v>116.19000979431931</v>
      </c>
      <c r="P36" s="43">
        <f t="shared" si="40"/>
        <v>115.08166409861325</v>
      </c>
      <c r="Q36" s="43">
        <f t="shared" si="40"/>
        <v>107.40504648074369</v>
      </c>
      <c r="R36" s="43">
        <f t="shared" si="40"/>
        <v>110.12396694214877</v>
      </c>
      <c r="S36" s="43">
        <f t="shared" si="40"/>
        <v>99.329849110680271</v>
      </c>
      <c r="T36" s="43">
        <f t="shared" si="40"/>
        <v>111.58954584404457</v>
      </c>
      <c r="U36" s="43">
        <f t="shared" si="40"/>
        <v>108.66017112616846</v>
      </c>
      <c r="V36" s="43">
        <f t="shared" si="40"/>
        <v>115.54617469251616</v>
      </c>
      <c r="W36" s="43">
        <f t="shared" si="40"/>
        <v>98.349386854499926</v>
      </c>
      <c r="X36" s="43">
        <f t="shared" si="40"/>
        <v>99.275292762526405</v>
      </c>
      <c r="Y36" s="43">
        <f t="shared" si="40"/>
        <v>91.661356395084198</v>
      </c>
      <c r="Z36" s="43">
        <f t="shared" si="40"/>
        <v>110.64002525822019</v>
      </c>
      <c r="AA36" s="43">
        <f t="shared" si="40"/>
        <v>113.01233928725516</v>
      </c>
      <c r="AB36" s="43">
        <f t="shared" si="40"/>
        <v>114.17452260091854</v>
      </c>
      <c r="AC36" s="43">
        <f t="shared" si="40"/>
        <v>128.9452775846658</v>
      </c>
      <c r="AD36" s="43">
        <f t="shared" si="41"/>
        <v>102.81288218507949</v>
      </c>
      <c r="AE36" s="43">
        <f t="shared" si="52"/>
        <v>111.487363518363</v>
      </c>
      <c r="AF36" s="43">
        <f t="shared" si="53"/>
        <v>77.689799720540293</v>
      </c>
      <c r="AG36" s="43">
        <f t="shared" si="53"/>
        <v>64.674394423691609</v>
      </c>
      <c r="AH36" s="43">
        <f t="shared" si="42"/>
        <v>74.873116574147502</v>
      </c>
      <c r="AI36" s="43">
        <f t="shared" si="43"/>
        <v>65.52066568503237</v>
      </c>
      <c r="AJ36" s="43">
        <f t="shared" si="44"/>
        <v>107.52670590800086</v>
      </c>
      <c r="AK36" s="43">
        <f t="shared" si="45"/>
        <v>129.54031201619628</v>
      </c>
      <c r="AL36" s="43">
        <f t="shared" si="46"/>
        <v>98.26298787268972</v>
      </c>
      <c r="AM36" s="43">
        <f t="shared" si="47"/>
        <v>97.303229852618372</v>
      </c>
      <c r="AN36" s="43"/>
      <c r="AO36" s="43">
        <f t="shared" si="48"/>
        <v>95.93609979980117</v>
      </c>
      <c r="AP36" s="43">
        <f t="shared" si="48"/>
        <v>108.17256505259571</v>
      </c>
      <c r="AQ36" s="43">
        <f t="shared" si="48"/>
        <v>107.14698162729658</v>
      </c>
      <c r="AR36" s="43">
        <f t="shared" si="48"/>
        <v>107.97222154177793</v>
      </c>
      <c r="AS36" s="43">
        <f t="shared" si="48"/>
        <v>103.84776813567012</v>
      </c>
      <c r="AT36" s="43">
        <f t="shared" si="49"/>
        <v>113.61049515549391</v>
      </c>
      <c r="AU36" s="43">
        <f t="shared" si="50"/>
        <v>70.340457853798299</v>
      </c>
      <c r="AV36" s="43">
        <f t="shared" si="51"/>
        <v>107.5151382605011</v>
      </c>
      <c r="BA36" s="461"/>
      <c r="BB36" s="461"/>
    </row>
    <row r="37" spans="1:54" s="15" customFormat="1" ht="21" customHeight="1">
      <c r="A37" s="44" t="str">
        <f>IF('1'!A1=1,B37,C37)</f>
        <v>Різне*</v>
      </c>
      <c r="B37" s="45" t="s">
        <v>8</v>
      </c>
      <c r="C37" s="89" t="s">
        <v>23</v>
      </c>
      <c r="D37" s="43"/>
      <c r="E37" s="43"/>
      <c r="F37" s="43"/>
      <c r="G37" s="43"/>
      <c r="H37" s="43">
        <f t="shared" si="40"/>
        <v>100.71405795880331</v>
      </c>
      <c r="I37" s="43">
        <f t="shared" si="40"/>
        <v>133.22209398292074</v>
      </c>
      <c r="J37" s="43">
        <f t="shared" si="40"/>
        <v>106.37695445297901</v>
      </c>
      <c r="K37" s="43">
        <f t="shared" si="40"/>
        <v>124.73747731918978</v>
      </c>
      <c r="L37" s="43">
        <f t="shared" si="40"/>
        <v>143.07170064330529</v>
      </c>
      <c r="M37" s="43">
        <f t="shared" si="40"/>
        <v>113.29981245195755</v>
      </c>
      <c r="N37" s="43">
        <f t="shared" si="40"/>
        <v>113.79822964137453</v>
      </c>
      <c r="O37" s="43">
        <f t="shared" ref="O37:AB37" si="54">O15/K15*100</f>
        <v>101.77370626644577</v>
      </c>
      <c r="P37" s="43">
        <f t="shared" si="54"/>
        <v>109.07928432732359</v>
      </c>
      <c r="Q37" s="43">
        <f t="shared" si="54"/>
        <v>106.02343492534368</v>
      </c>
      <c r="R37" s="43">
        <f t="shared" si="54"/>
        <v>104.6062354875916</v>
      </c>
      <c r="S37" s="43">
        <f t="shared" si="54"/>
        <v>102.68848194900582</v>
      </c>
      <c r="T37" s="43">
        <f t="shared" si="54"/>
        <v>99.672250358337322</v>
      </c>
      <c r="U37" s="43">
        <f t="shared" si="54"/>
        <v>106.85801531492187</v>
      </c>
      <c r="V37" s="43">
        <f t="shared" si="54"/>
        <v>94.233984585557991</v>
      </c>
      <c r="W37" s="43">
        <f t="shared" si="54"/>
        <v>87.270268101389405</v>
      </c>
      <c r="X37" s="43">
        <f t="shared" si="54"/>
        <v>68.078559628926143</v>
      </c>
      <c r="Y37" s="43">
        <f t="shared" si="54"/>
        <v>41.590828206822977</v>
      </c>
      <c r="Z37" s="43">
        <f t="shared" si="54"/>
        <v>92.958105223788891</v>
      </c>
      <c r="AA37" s="43">
        <f t="shared" si="54"/>
        <v>102.07265700667504</v>
      </c>
      <c r="AB37" s="43">
        <f t="shared" si="54"/>
        <v>114.71961060521716</v>
      </c>
      <c r="AC37" s="43">
        <f>AC15/Y15*100</f>
        <v>224.60492968721607</v>
      </c>
      <c r="AD37" s="43">
        <f>AD15/Z15*100</f>
        <v>110.24154089015843</v>
      </c>
      <c r="AE37" s="43">
        <f t="shared" si="52"/>
        <v>124.16250537385507</v>
      </c>
      <c r="AF37" s="43">
        <f t="shared" si="53"/>
        <v>94.45016959189357</v>
      </c>
      <c r="AG37" s="43">
        <f t="shared" si="53"/>
        <v>75.935771312502268</v>
      </c>
      <c r="AH37" s="43">
        <f t="shared" si="42"/>
        <v>67.613003427823642</v>
      </c>
      <c r="AI37" s="43">
        <f t="shared" si="43"/>
        <v>61.444362449423672</v>
      </c>
      <c r="AJ37" s="43">
        <f t="shared" si="44"/>
        <v>85.899339425702863</v>
      </c>
      <c r="AK37" s="43">
        <f t="shared" si="45"/>
        <v>95.621782822909168</v>
      </c>
      <c r="AL37" s="43">
        <f t="shared" si="46"/>
        <v>111.4306683606563</v>
      </c>
      <c r="AM37" s="43">
        <f t="shared" si="47"/>
        <v>111.1404293635061</v>
      </c>
      <c r="AN37" s="43"/>
      <c r="AO37" s="43">
        <f t="shared" si="48"/>
        <v>115.96545562013421</v>
      </c>
      <c r="AP37" s="43">
        <f t="shared" si="48"/>
        <v>116.22955453874988</v>
      </c>
      <c r="AQ37" s="43">
        <f t="shared" si="48"/>
        <v>105.61020519351632</v>
      </c>
      <c r="AR37" s="43">
        <f t="shared" si="48"/>
        <v>97.103633625552675</v>
      </c>
      <c r="AS37" s="43">
        <f>AS15/AR15*100</f>
        <v>74.114623931189854</v>
      </c>
      <c r="AT37" s="43">
        <f t="shared" si="49"/>
        <v>133.29875157877609</v>
      </c>
      <c r="AU37" s="43">
        <f t="shared" si="50"/>
        <v>73.745903201221509</v>
      </c>
      <c r="AV37" s="43">
        <f t="shared" si="51"/>
        <v>100.14790921336187</v>
      </c>
      <c r="BA37" s="461"/>
      <c r="BB37" s="461"/>
    </row>
    <row r="38" spans="1:54" ht="10.35" customHeight="1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</row>
    <row r="39" spans="1:54">
      <c r="A39" s="54" t="str">
        <f>IF('1'!A1=1,B39,C39)</f>
        <v>*З урахуванням неформальної торгівлі.</v>
      </c>
      <c r="B39" s="55" t="s">
        <v>13</v>
      </c>
      <c r="C39" s="55" t="s">
        <v>32</v>
      </c>
    </row>
    <row r="40" spans="1:54" s="59" customFormat="1">
      <c r="A40" s="56" t="str">
        <f>IF('1'!A1=1,B40,C40)</f>
        <v>Примітка:</v>
      </c>
      <c r="B40" s="57" t="s">
        <v>35</v>
      </c>
      <c r="C40" s="58" t="s">
        <v>36</v>
      </c>
    </row>
    <row r="41" spans="1:54" s="284" customFormat="1" ht="16.2" customHeight="1">
      <c r="A41" s="345" t="str">
        <f>IF('1'!A1=1,B41,C41)</f>
        <v xml:space="preserve"> З 2014 року дані подаються без урахування тимчасово окупованої російською федерацією території України.</v>
      </c>
      <c r="B41" s="281" t="s">
        <v>166</v>
      </c>
      <c r="C41" s="281" t="s">
        <v>165</v>
      </c>
    </row>
    <row r="52" spans="32:39">
      <c r="AF52" s="459"/>
      <c r="AG52" s="459"/>
      <c r="AH52" s="459"/>
      <c r="AI52" s="459"/>
      <c r="AJ52" s="459"/>
      <c r="AK52" s="459"/>
      <c r="AL52" s="459"/>
      <c r="AM52" s="459"/>
    </row>
    <row r="53" spans="32:39">
      <c r="AF53" s="459"/>
      <c r="AG53" s="459"/>
      <c r="AH53" s="459"/>
      <c r="AI53" s="459"/>
      <c r="AJ53" s="459"/>
      <c r="AK53" s="459"/>
      <c r="AL53" s="459"/>
      <c r="AM53" s="459"/>
    </row>
    <row r="54" spans="32:39">
      <c r="AF54" s="459"/>
      <c r="AG54" s="459"/>
      <c r="AH54" s="459"/>
      <c r="AI54" s="459"/>
      <c r="AJ54" s="459"/>
      <c r="AK54" s="459"/>
      <c r="AL54" s="459"/>
      <c r="AM54" s="459"/>
    </row>
    <row r="55" spans="32:39">
      <c r="AF55" s="459"/>
      <c r="AG55" s="459"/>
      <c r="AH55" s="459"/>
      <c r="AI55" s="459"/>
      <c r="AJ55" s="459"/>
      <c r="AK55" s="459"/>
      <c r="AL55" s="459"/>
      <c r="AM55" s="459"/>
    </row>
    <row r="56" spans="32:39">
      <c r="AF56" s="459"/>
      <c r="AG56" s="459"/>
      <c r="AH56" s="459"/>
      <c r="AI56" s="459"/>
      <c r="AJ56" s="459"/>
      <c r="AK56" s="459"/>
      <c r="AL56" s="459"/>
      <c r="AM56" s="459"/>
    </row>
    <row r="57" spans="32:39">
      <c r="AF57" s="459"/>
      <c r="AG57" s="459"/>
      <c r="AH57" s="459"/>
      <c r="AI57" s="459"/>
      <c r="AJ57" s="459"/>
      <c r="AK57" s="459"/>
      <c r="AL57" s="459"/>
      <c r="AM57" s="459"/>
    </row>
    <row r="58" spans="32:39">
      <c r="AF58" s="459"/>
      <c r="AG58" s="459"/>
      <c r="AH58" s="459"/>
      <c r="AI58" s="459"/>
      <c r="AJ58" s="459"/>
      <c r="AK58" s="459"/>
      <c r="AL58" s="459"/>
      <c r="AM58" s="459"/>
    </row>
    <row r="59" spans="32:39">
      <c r="AF59" s="459"/>
      <c r="AG59" s="459"/>
      <c r="AH59" s="459"/>
      <c r="AI59" s="459"/>
      <c r="AJ59" s="459"/>
      <c r="AK59" s="459"/>
      <c r="AL59" s="459"/>
      <c r="AM59" s="459"/>
    </row>
    <row r="60" spans="32:39">
      <c r="AF60" s="459"/>
      <c r="AG60" s="459"/>
      <c r="AH60" s="459"/>
      <c r="AI60" s="459"/>
      <c r="AJ60" s="459"/>
      <c r="AK60" s="459"/>
      <c r="AL60" s="459"/>
      <c r="AM60" s="459"/>
    </row>
    <row r="61" spans="32:39">
      <c r="AF61" s="459"/>
      <c r="AG61" s="459"/>
      <c r="AH61" s="459"/>
      <c r="AI61" s="459"/>
      <c r="AJ61" s="459"/>
      <c r="AK61" s="459"/>
      <c r="AL61" s="459"/>
      <c r="AM61" s="459"/>
    </row>
  </sheetData>
  <mergeCells count="13">
    <mergeCell ref="AR5:AR6"/>
    <mergeCell ref="AS5:AS6"/>
    <mergeCell ref="AT5:AT6"/>
    <mergeCell ref="AU5:AU6"/>
    <mergeCell ref="AV5:AV6"/>
    <mergeCell ref="AQ5:AQ6"/>
    <mergeCell ref="A2:AO2"/>
    <mergeCell ref="A5:A6"/>
    <mergeCell ref="B5:B6"/>
    <mergeCell ref="C5:C6"/>
    <mergeCell ref="AN5:AN6"/>
    <mergeCell ref="AO5:AO6"/>
    <mergeCell ref="AP5:AP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landscape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BB122"/>
  <sheetViews>
    <sheetView zoomScale="60" zoomScaleNormal="60" workbookViewId="0">
      <selection activeCell="R13" sqref="R13"/>
    </sheetView>
  </sheetViews>
  <sheetFormatPr defaultColWidth="9.44140625" defaultRowHeight="13.2" outlineLevelCol="2"/>
  <cols>
    <col min="1" max="1" width="35.44140625" style="16" customWidth="1"/>
    <col min="2" max="3" width="35.44140625" style="16" hidden="1" customWidth="1" outlineLevel="2"/>
    <col min="4" max="19" width="8.88671875" style="16" hidden="1" customWidth="1" outlineLevel="1"/>
    <col min="20" max="20" width="8.88671875" style="16" customWidth="1" collapsed="1"/>
    <col min="21" max="39" width="8.88671875" style="16" customWidth="1"/>
    <col min="40" max="40" width="8.88671875" style="16" hidden="1" customWidth="1"/>
    <col min="41" max="46" width="11.109375" style="16" hidden="1" customWidth="1"/>
    <col min="47" max="48" width="11.109375" style="16" customWidth="1"/>
    <col min="49" max="49" width="8" style="16" customWidth="1"/>
    <col min="50" max="16384" width="9.44140625" style="16"/>
  </cols>
  <sheetData>
    <row r="1" spans="1:54" s="78" customFormat="1">
      <c r="A1" s="60" t="str">
        <f>IF('1'!$A$1=1,"до змісту","to title")</f>
        <v>до змісту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4" s="62" customFormat="1">
      <c r="A2" s="99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B2" s="99"/>
      <c r="C2" s="9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R2" s="79"/>
      <c r="AS2" s="79"/>
      <c r="AT2" s="79"/>
      <c r="AU2" s="79"/>
      <c r="AV2" s="79"/>
    </row>
    <row r="3" spans="1:54" s="13" customFormat="1">
      <c r="A3" s="63" t="str">
        <f>IF('1'!$A$1=1,"(відповідно до КПБ6)","(according to BPM6 methodology)")</f>
        <v>(відповідно до КПБ6)</v>
      </c>
      <c r="B3" s="63"/>
      <c r="C3" s="63"/>
      <c r="D3" s="64"/>
      <c r="E3" s="64"/>
      <c r="F3" s="64"/>
      <c r="G3" s="64"/>
      <c r="H3" s="64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54" ht="6" customHeight="1">
      <c r="A4" s="13"/>
      <c r="B4" s="13"/>
      <c r="C4" s="13"/>
    </row>
    <row r="5" spans="1:54" s="70" customFormat="1" ht="13.35" customHeight="1">
      <c r="A5" s="480" t="str">
        <f>IF('1'!A1=1,B5,C5)</f>
        <v>Найменування  груп  товарів</v>
      </c>
      <c r="B5" s="482" t="s">
        <v>0</v>
      </c>
      <c r="C5" s="474" t="s">
        <v>15</v>
      </c>
      <c r="D5" s="17">
        <v>2015</v>
      </c>
      <c r="E5" s="18"/>
      <c r="F5" s="19"/>
      <c r="G5" s="20"/>
      <c r="H5" s="65">
        <v>2016</v>
      </c>
      <c r="I5" s="66"/>
      <c r="J5" s="66"/>
      <c r="K5" s="67"/>
      <c r="L5" s="65">
        <v>2017</v>
      </c>
      <c r="M5" s="68"/>
      <c r="N5" s="68"/>
      <c r="O5" s="68"/>
      <c r="P5" s="485">
        <v>2018</v>
      </c>
      <c r="Q5" s="486"/>
      <c r="R5" s="486"/>
      <c r="S5" s="487"/>
      <c r="T5" s="65">
        <v>2019</v>
      </c>
      <c r="U5" s="65"/>
      <c r="V5" s="65"/>
      <c r="W5" s="96"/>
      <c r="X5" s="81">
        <v>2020</v>
      </c>
      <c r="Y5" s="81"/>
      <c r="Z5" s="81"/>
      <c r="AA5" s="81"/>
      <c r="AB5" s="69">
        <v>2021</v>
      </c>
      <c r="AC5" s="81"/>
      <c r="AD5" s="81"/>
      <c r="AE5" s="81"/>
      <c r="AF5" s="96">
        <v>2022</v>
      </c>
      <c r="AG5" s="96"/>
      <c r="AH5" s="96"/>
      <c r="AI5" s="96"/>
      <c r="AJ5" s="96">
        <v>2023</v>
      </c>
      <c r="AK5" s="96"/>
      <c r="AL5" s="96"/>
      <c r="AM5" s="96"/>
      <c r="AN5" s="478">
        <v>2015</v>
      </c>
      <c r="AO5" s="478">
        <v>2016</v>
      </c>
      <c r="AP5" s="478">
        <v>2017</v>
      </c>
      <c r="AQ5" s="478">
        <v>2018</v>
      </c>
      <c r="AR5" s="478">
        <v>2019</v>
      </c>
      <c r="AS5" s="478">
        <v>2020</v>
      </c>
      <c r="AT5" s="478">
        <v>2021</v>
      </c>
      <c r="AU5" s="478">
        <v>2022</v>
      </c>
      <c r="AV5" s="488">
        <v>2023</v>
      </c>
      <c r="AW5" s="464"/>
    </row>
    <row r="6" spans="1:54" s="27" customFormat="1">
      <c r="A6" s="481"/>
      <c r="B6" s="483"/>
      <c r="C6" s="484"/>
      <c r="D6" s="22" t="s">
        <v>30</v>
      </c>
      <c r="E6" s="23" t="s">
        <v>27</v>
      </c>
      <c r="F6" s="23" t="s">
        <v>28</v>
      </c>
      <c r="G6" s="22" t="s">
        <v>29</v>
      </c>
      <c r="H6" s="24" t="s">
        <v>30</v>
      </c>
      <c r="I6" s="25" t="s">
        <v>27</v>
      </c>
      <c r="J6" s="23" t="s">
        <v>28</v>
      </c>
      <c r="K6" s="26" t="s">
        <v>29</v>
      </c>
      <c r="L6" s="22" t="s">
        <v>30</v>
      </c>
      <c r="M6" s="23" t="s">
        <v>27</v>
      </c>
      <c r="N6" s="23" t="s">
        <v>28</v>
      </c>
      <c r="O6" s="22" t="s">
        <v>29</v>
      </c>
      <c r="P6" s="22" t="s">
        <v>30</v>
      </c>
      <c r="Q6" s="23" t="s">
        <v>27</v>
      </c>
      <c r="R6" s="23" t="s">
        <v>28</v>
      </c>
      <c r="S6" s="22" t="s">
        <v>29</v>
      </c>
      <c r="T6" s="22" t="s">
        <v>30</v>
      </c>
      <c r="U6" s="93" t="s">
        <v>27</v>
      </c>
      <c r="V6" s="23" t="s">
        <v>28</v>
      </c>
      <c r="W6" s="26" t="s">
        <v>29</v>
      </c>
      <c r="X6" s="22" t="s">
        <v>30</v>
      </c>
      <c r="Y6" s="93" t="s">
        <v>27</v>
      </c>
      <c r="Z6" s="23" t="s">
        <v>28</v>
      </c>
      <c r="AA6" s="93" t="s">
        <v>29</v>
      </c>
      <c r="AB6" s="22" t="s">
        <v>30</v>
      </c>
      <c r="AC6" s="23" t="s">
        <v>27</v>
      </c>
      <c r="AD6" s="23" t="s">
        <v>28</v>
      </c>
      <c r="AE6" s="93" t="s">
        <v>29</v>
      </c>
      <c r="AF6" s="22" t="s">
        <v>30</v>
      </c>
      <c r="AG6" s="23" t="s">
        <v>27</v>
      </c>
      <c r="AH6" s="23" t="s">
        <v>28</v>
      </c>
      <c r="AI6" s="93" t="s">
        <v>29</v>
      </c>
      <c r="AJ6" s="22" t="s">
        <v>30</v>
      </c>
      <c r="AK6" s="23" t="s">
        <v>27</v>
      </c>
      <c r="AL6" s="23" t="s">
        <v>28</v>
      </c>
      <c r="AM6" s="93" t="s">
        <v>29</v>
      </c>
      <c r="AN6" s="479"/>
      <c r="AO6" s="479"/>
      <c r="AP6" s="479"/>
      <c r="AQ6" s="479"/>
      <c r="AR6" s="479"/>
      <c r="AS6" s="479"/>
      <c r="AT6" s="479"/>
      <c r="AU6" s="479"/>
      <c r="AV6" s="489"/>
      <c r="AW6" s="463"/>
    </row>
    <row r="7" spans="1:54" ht="23.1" customHeight="1">
      <c r="A7" s="28" t="str">
        <f>IF('1'!A1=1,B7,C7)</f>
        <v>УСЬОГО, млн грн</v>
      </c>
      <c r="B7" s="29" t="s">
        <v>37</v>
      </c>
      <c r="C7" s="85" t="s">
        <v>202</v>
      </c>
      <c r="D7" s="31">
        <v>211834.71299999999</v>
      </c>
      <c r="E7" s="31">
        <v>194672.76900000003</v>
      </c>
      <c r="F7" s="31">
        <v>211085.302</v>
      </c>
      <c r="G7" s="31">
        <v>232998.28200000001</v>
      </c>
      <c r="H7" s="31">
        <v>231459.772</v>
      </c>
      <c r="I7" s="31">
        <v>223691.67300000001</v>
      </c>
      <c r="J7" s="31">
        <v>270429.03899999999</v>
      </c>
      <c r="K7" s="31">
        <v>311578.18599999999</v>
      </c>
      <c r="L7" s="86">
        <v>300618.174</v>
      </c>
      <c r="M7" s="86">
        <v>301067.91000000003</v>
      </c>
      <c r="N7" s="86">
        <v>326735.19900000002</v>
      </c>
      <c r="O7" s="86">
        <v>384444.15500000003</v>
      </c>
      <c r="P7" s="86">
        <v>341513.98899999994</v>
      </c>
      <c r="Q7" s="86">
        <v>341267.52799999999</v>
      </c>
      <c r="R7" s="86">
        <v>406681.24300000002</v>
      </c>
      <c r="S7" s="86">
        <v>437066.88300000003</v>
      </c>
      <c r="T7" s="86">
        <v>368463.35999999999</v>
      </c>
      <c r="U7" s="86">
        <v>383291.26400000002</v>
      </c>
      <c r="V7" s="86">
        <v>406537.48</v>
      </c>
      <c r="W7" s="86">
        <v>396114.10100000002</v>
      </c>
      <c r="X7" s="86">
        <v>326144.35699999996</v>
      </c>
      <c r="Y7" s="86">
        <v>280195.071</v>
      </c>
      <c r="Z7" s="86">
        <v>361358.51699999999</v>
      </c>
      <c r="AA7" s="86">
        <v>435854.50599999999</v>
      </c>
      <c r="AB7" s="86">
        <v>398198.54300000001</v>
      </c>
      <c r="AC7" s="86">
        <v>420609.85100000002</v>
      </c>
      <c r="AD7" s="86">
        <v>499670.61</v>
      </c>
      <c r="AE7" s="86">
        <v>578894.49099999992</v>
      </c>
      <c r="AF7" s="86">
        <v>389904.641</v>
      </c>
      <c r="AG7" s="86">
        <v>334910.09499999997</v>
      </c>
      <c r="AH7" s="86">
        <v>484784.09100000001</v>
      </c>
      <c r="AI7" s="86">
        <v>603381.9</v>
      </c>
      <c r="AJ7" s="86">
        <v>576247.99800000002</v>
      </c>
      <c r="AK7" s="86">
        <v>535839.696</v>
      </c>
      <c r="AL7" s="86">
        <v>588352.20499999996</v>
      </c>
      <c r="AM7" s="86">
        <v>621628.78600000008</v>
      </c>
      <c r="AN7" s="31">
        <f t="shared" ref="AN7:AN14" si="0">SUM(D7:G7)</f>
        <v>850591.06599999999</v>
      </c>
      <c r="AO7" s="31">
        <f t="shared" ref="AO7:AO14" si="1">SUM(H7:K7)</f>
        <v>1037158.6699999999</v>
      </c>
      <c r="AP7" s="31">
        <f t="shared" ref="AP7:AP14" si="2">SUM(L7:O7)</f>
        <v>1312865.4380000001</v>
      </c>
      <c r="AQ7" s="31">
        <f t="shared" ref="AQ7:AQ14" si="3">SUM(P7:S7)</f>
        <v>1526529.6430000002</v>
      </c>
      <c r="AR7" s="86">
        <f t="shared" ref="AR7:AR14" si="4">SUM(T7:W7)</f>
        <v>1554406.2050000001</v>
      </c>
      <c r="AS7" s="86">
        <f t="shared" ref="AS7:AS14" si="5">SUM(X7:AA7)</f>
        <v>1403552.4509999999</v>
      </c>
      <c r="AT7" s="86">
        <f t="shared" ref="AT7:AT14" si="6">SUM(AB7:AE7)</f>
        <v>1897373.4950000001</v>
      </c>
      <c r="AU7" s="86">
        <f t="shared" ref="AU7:AU14" si="7">SUM(AF7:AI7)</f>
        <v>1812980.727</v>
      </c>
      <c r="AV7" s="86">
        <f>SUM(AJ7:AM7)</f>
        <v>2322068.6850000005</v>
      </c>
      <c r="BA7" s="458"/>
      <c r="BB7" s="458"/>
    </row>
    <row r="8" spans="1:54" s="15" customFormat="1" ht="25.35" customHeight="1">
      <c r="A8" s="33" t="str">
        <f>IF('1'!A1=1,B8,C8)</f>
        <v>Продовольчі товари та сировина для їх виробництва</v>
      </c>
      <c r="B8" s="34" t="s">
        <v>1</v>
      </c>
      <c r="C8" s="82" t="s">
        <v>16</v>
      </c>
      <c r="D8" s="36">
        <v>22342</v>
      </c>
      <c r="E8" s="36">
        <v>15187</v>
      </c>
      <c r="F8" s="36">
        <v>15675</v>
      </c>
      <c r="G8" s="36">
        <v>21626</v>
      </c>
      <c r="H8" s="36">
        <v>28724</v>
      </c>
      <c r="I8" s="36">
        <v>20605</v>
      </c>
      <c r="J8" s="36">
        <v>21128</v>
      </c>
      <c r="K8" s="36">
        <v>28559</v>
      </c>
      <c r="L8" s="36">
        <v>29288</v>
      </c>
      <c r="M8" s="36">
        <v>23245</v>
      </c>
      <c r="N8" s="36">
        <v>25065</v>
      </c>
      <c r="O8" s="36">
        <v>36089</v>
      </c>
      <c r="P8" s="36">
        <v>36421</v>
      </c>
      <c r="Q8" s="36">
        <v>28450</v>
      </c>
      <c r="R8" s="36">
        <v>30498</v>
      </c>
      <c r="S8" s="36">
        <v>41385</v>
      </c>
      <c r="T8" s="36">
        <v>38902</v>
      </c>
      <c r="U8" s="36">
        <v>32184</v>
      </c>
      <c r="V8" s="36">
        <v>31210</v>
      </c>
      <c r="W8" s="36">
        <v>44145</v>
      </c>
      <c r="X8" s="36">
        <v>42202</v>
      </c>
      <c r="Y8" s="36">
        <v>36002</v>
      </c>
      <c r="Z8" s="36">
        <v>39891</v>
      </c>
      <c r="AA8" s="36">
        <v>56610</v>
      </c>
      <c r="AB8" s="36">
        <v>52389</v>
      </c>
      <c r="AC8" s="36">
        <v>47733</v>
      </c>
      <c r="AD8" s="36">
        <v>47094</v>
      </c>
      <c r="AE8" s="36">
        <v>61762</v>
      </c>
      <c r="AF8" s="36">
        <v>41941</v>
      </c>
      <c r="AG8" s="36">
        <v>38285</v>
      </c>
      <c r="AH8" s="36">
        <v>52611</v>
      </c>
      <c r="AI8" s="36">
        <v>63285</v>
      </c>
      <c r="AJ8" s="36">
        <v>65346</v>
      </c>
      <c r="AK8" s="36">
        <v>61088</v>
      </c>
      <c r="AL8" s="36">
        <v>57349</v>
      </c>
      <c r="AM8" s="36">
        <v>69756</v>
      </c>
      <c r="AN8" s="36">
        <f t="shared" si="0"/>
        <v>74830</v>
      </c>
      <c r="AO8" s="36">
        <f t="shared" si="1"/>
        <v>99016</v>
      </c>
      <c r="AP8" s="36">
        <f t="shared" si="2"/>
        <v>113687</v>
      </c>
      <c r="AQ8" s="36">
        <f t="shared" si="3"/>
        <v>136754</v>
      </c>
      <c r="AR8" s="32">
        <f t="shared" si="4"/>
        <v>146441</v>
      </c>
      <c r="AS8" s="36">
        <f t="shared" si="5"/>
        <v>174705</v>
      </c>
      <c r="AT8" s="36">
        <f t="shared" si="6"/>
        <v>208978</v>
      </c>
      <c r="AU8" s="36">
        <f t="shared" si="7"/>
        <v>196122</v>
      </c>
      <c r="AV8" s="36">
        <f>SUM(AJ8:AM8)</f>
        <v>253539</v>
      </c>
      <c r="BA8" s="458"/>
      <c r="BB8" s="458"/>
    </row>
    <row r="9" spans="1:54" s="15" customFormat="1" ht="25.35" customHeight="1">
      <c r="A9" s="33" t="str">
        <f>IF('1'!A1=1,B9,C9)</f>
        <v>Мінеральні продукти</v>
      </c>
      <c r="B9" s="34" t="s">
        <v>2</v>
      </c>
      <c r="C9" s="82" t="s">
        <v>17</v>
      </c>
      <c r="D9" s="36">
        <v>68854</v>
      </c>
      <c r="E9" s="36">
        <v>62061</v>
      </c>
      <c r="F9" s="36">
        <v>53682</v>
      </c>
      <c r="G9" s="36">
        <v>58374</v>
      </c>
      <c r="H9" s="36">
        <v>41572</v>
      </c>
      <c r="I9" s="36">
        <v>35596</v>
      </c>
      <c r="J9" s="36">
        <v>55425</v>
      </c>
      <c r="K9" s="36">
        <v>74248</v>
      </c>
      <c r="L9" s="36">
        <v>75068</v>
      </c>
      <c r="M9" s="36">
        <v>68899</v>
      </c>
      <c r="N9" s="36">
        <v>79604</v>
      </c>
      <c r="O9" s="36">
        <v>94843</v>
      </c>
      <c r="P9" s="36">
        <v>74760</v>
      </c>
      <c r="Q9" s="36">
        <v>82707</v>
      </c>
      <c r="R9" s="36">
        <v>106344</v>
      </c>
      <c r="S9" s="36">
        <v>106512</v>
      </c>
      <c r="T9" s="36">
        <v>71769</v>
      </c>
      <c r="U9" s="32">
        <v>87632</v>
      </c>
      <c r="V9" s="32">
        <v>89610</v>
      </c>
      <c r="W9" s="32">
        <v>76897</v>
      </c>
      <c r="X9" s="95">
        <v>59630</v>
      </c>
      <c r="Y9" s="95">
        <v>42625</v>
      </c>
      <c r="Z9" s="95">
        <v>47207</v>
      </c>
      <c r="AA9" s="95">
        <v>62637</v>
      </c>
      <c r="AB9" s="95">
        <v>70962</v>
      </c>
      <c r="AC9" s="95">
        <v>65113</v>
      </c>
      <c r="AD9" s="95">
        <v>110944</v>
      </c>
      <c r="AE9" s="95">
        <v>132800</v>
      </c>
      <c r="AF9" s="95">
        <v>107360</v>
      </c>
      <c r="AG9" s="95">
        <v>71536</v>
      </c>
      <c r="AH9" s="95">
        <v>112723</v>
      </c>
      <c r="AI9" s="95">
        <v>119111</v>
      </c>
      <c r="AJ9" s="95">
        <v>138185</v>
      </c>
      <c r="AK9" s="95">
        <v>75412</v>
      </c>
      <c r="AL9" s="95">
        <v>77217</v>
      </c>
      <c r="AM9" s="95">
        <v>88621</v>
      </c>
      <c r="AN9" s="36">
        <f t="shared" si="0"/>
        <v>242971</v>
      </c>
      <c r="AO9" s="36">
        <f t="shared" si="1"/>
        <v>206841</v>
      </c>
      <c r="AP9" s="36">
        <f t="shared" si="2"/>
        <v>318414</v>
      </c>
      <c r="AQ9" s="36">
        <f t="shared" si="3"/>
        <v>370323</v>
      </c>
      <c r="AR9" s="32">
        <f t="shared" si="4"/>
        <v>325908</v>
      </c>
      <c r="AS9" s="36">
        <f t="shared" si="5"/>
        <v>212099</v>
      </c>
      <c r="AT9" s="36">
        <f t="shared" si="6"/>
        <v>379819</v>
      </c>
      <c r="AU9" s="36">
        <f t="shared" si="7"/>
        <v>410730</v>
      </c>
      <c r="AV9" s="36">
        <f t="shared" ref="AV9:AV14" si="8">SUM(AJ9:AM9)</f>
        <v>379435</v>
      </c>
      <c r="BA9" s="458"/>
      <c r="BB9" s="458"/>
    </row>
    <row r="10" spans="1:54" s="15" customFormat="1" ht="30.6" customHeight="1">
      <c r="A10" s="33" t="str">
        <f>IF('1'!A1=1,B10,C10)</f>
        <v>Продукція хімічної та пов'язаних з нею галузей промисловості</v>
      </c>
      <c r="B10" s="34" t="s">
        <v>3</v>
      </c>
      <c r="C10" s="82" t="s">
        <v>18</v>
      </c>
      <c r="D10" s="36">
        <v>39468</v>
      </c>
      <c r="E10" s="36">
        <v>37949</v>
      </c>
      <c r="F10" s="36">
        <v>43273</v>
      </c>
      <c r="G10" s="36">
        <v>44697</v>
      </c>
      <c r="H10" s="36">
        <v>53966</v>
      </c>
      <c r="I10" s="36">
        <v>48999</v>
      </c>
      <c r="J10" s="36">
        <v>53047</v>
      </c>
      <c r="K10" s="36">
        <v>56468</v>
      </c>
      <c r="L10" s="36">
        <v>61266</v>
      </c>
      <c r="M10" s="36">
        <v>60432</v>
      </c>
      <c r="N10" s="36">
        <v>61868</v>
      </c>
      <c r="O10" s="36">
        <v>71115</v>
      </c>
      <c r="P10" s="36">
        <v>72518</v>
      </c>
      <c r="Q10" s="100">
        <v>64468</v>
      </c>
      <c r="R10" s="36">
        <v>71346</v>
      </c>
      <c r="S10" s="36">
        <v>75677</v>
      </c>
      <c r="T10" s="36">
        <v>75898</v>
      </c>
      <c r="U10" s="36">
        <v>72705</v>
      </c>
      <c r="V10" s="36">
        <v>68785</v>
      </c>
      <c r="W10" s="36">
        <v>63707</v>
      </c>
      <c r="X10" s="36">
        <v>70030</v>
      </c>
      <c r="Y10" s="36">
        <v>59608</v>
      </c>
      <c r="Z10" s="36">
        <v>73153</v>
      </c>
      <c r="AA10" s="36">
        <v>85586</v>
      </c>
      <c r="AB10" s="36">
        <v>84808</v>
      </c>
      <c r="AC10" s="36">
        <v>89243</v>
      </c>
      <c r="AD10" s="36">
        <v>101753</v>
      </c>
      <c r="AE10" s="36">
        <v>115906</v>
      </c>
      <c r="AF10" s="36">
        <v>77533</v>
      </c>
      <c r="AG10" s="36">
        <v>50765</v>
      </c>
      <c r="AH10" s="36">
        <v>85331</v>
      </c>
      <c r="AI10" s="36">
        <v>89084</v>
      </c>
      <c r="AJ10" s="36">
        <v>103014</v>
      </c>
      <c r="AK10" s="36">
        <v>98579</v>
      </c>
      <c r="AL10" s="36">
        <v>106867</v>
      </c>
      <c r="AM10" s="36">
        <v>99468</v>
      </c>
      <c r="AN10" s="36">
        <f t="shared" si="0"/>
        <v>165387</v>
      </c>
      <c r="AO10" s="36">
        <f t="shared" si="1"/>
        <v>212480</v>
      </c>
      <c r="AP10" s="36">
        <f t="shared" si="2"/>
        <v>254681</v>
      </c>
      <c r="AQ10" s="36">
        <f t="shared" si="3"/>
        <v>284009</v>
      </c>
      <c r="AR10" s="32">
        <f t="shared" si="4"/>
        <v>281095</v>
      </c>
      <c r="AS10" s="36">
        <f t="shared" si="5"/>
        <v>288377</v>
      </c>
      <c r="AT10" s="36">
        <f t="shared" si="6"/>
        <v>391710</v>
      </c>
      <c r="AU10" s="36">
        <f t="shared" si="7"/>
        <v>302713</v>
      </c>
      <c r="AV10" s="36">
        <f t="shared" si="8"/>
        <v>407928</v>
      </c>
      <c r="BA10" s="458"/>
      <c r="BB10" s="458"/>
    </row>
    <row r="11" spans="1:54" s="15" customFormat="1" ht="23.7" customHeight="1">
      <c r="A11" s="33" t="str">
        <f>IF('1'!A1=1,B11,C11)</f>
        <v>Деревина та вироби з неї</v>
      </c>
      <c r="B11" s="34" t="s">
        <v>4</v>
      </c>
      <c r="C11" s="82" t="s">
        <v>19</v>
      </c>
      <c r="D11" s="36">
        <v>4603</v>
      </c>
      <c r="E11" s="36">
        <v>4666</v>
      </c>
      <c r="F11" s="36">
        <v>5491</v>
      </c>
      <c r="G11" s="36">
        <v>5760</v>
      </c>
      <c r="H11" s="36">
        <v>5907</v>
      </c>
      <c r="I11" s="36">
        <v>6453</v>
      </c>
      <c r="J11" s="36">
        <v>6933</v>
      </c>
      <c r="K11" s="36">
        <v>7124</v>
      </c>
      <c r="L11" s="36">
        <v>6519</v>
      </c>
      <c r="M11" s="36">
        <v>7414</v>
      </c>
      <c r="N11" s="36">
        <v>7781</v>
      </c>
      <c r="O11" s="36">
        <v>8799</v>
      </c>
      <c r="P11" s="36">
        <v>8235</v>
      </c>
      <c r="Q11" s="36">
        <v>8602</v>
      </c>
      <c r="R11" s="36">
        <v>9413</v>
      </c>
      <c r="S11" s="36">
        <v>9681</v>
      </c>
      <c r="T11" s="36">
        <v>7904</v>
      </c>
      <c r="U11" s="36">
        <v>8512</v>
      </c>
      <c r="V11" s="36">
        <v>8071</v>
      </c>
      <c r="W11" s="36">
        <v>7861</v>
      </c>
      <c r="X11" s="36">
        <v>7112</v>
      </c>
      <c r="Y11" s="36">
        <v>6609</v>
      </c>
      <c r="Z11" s="36">
        <v>9223</v>
      </c>
      <c r="AA11" s="36">
        <v>13717</v>
      </c>
      <c r="AB11" s="36">
        <v>8173</v>
      </c>
      <c r="AC11" s="36">
        <v>10128</v>
      </c>
      <c r="AD11" s="36">
        <v>10354</v>
      </c>
      <c r="AE11" s="36">
        <v>11756</v>
      </c>
      <c r="AF11" s="36">
        <v>7448</v>
      </c>
      <c r="AG11" s="36">
        <v>3754</v>
      </c>
      <c r="AH11" s="36">
        <v>8767</v>
      </c>
      <c r="AI11" s="36">
        <v>9666</v>
      </c>
      <c r="AJ11" s="36">
        <v>8319</v>
      </c>
      <c r="AK11" s="36">
        <v>8788</v>
      </c>
      <c r="AL11" s="36">
        <v>9466</v>
      </c>
      <c r="AM11" s="36">
        <v>8896</v>
      </c>
      <c r="AN11" s="36">
        <f t="shared" si="0"/>
        <v>20520</v>
      </c>
      <c r="AO11" s="36">
        <f t="shared" si="1"/>
        <v>26417</v>
      </c>
      <c r="AP11" s="36">
        <f t="shared" si="2"/>
        <v>30513</v>
      </c>
      <c r="AQ11" s="36">
        <f t="shared" si="3"/>
        <v>35931</v>
      </c>
      <c r="AR11" s="32">
        <f t="shared" si="4"/>
        <v>32348</v>
      </c>
      <c r="AS11" s="36">
        <f t="shared" si="5"/>
        <v>36661</v>
      </c>
      <c r="AT11" s="36">
        <f t="shared" si="6"/>
        <v>40411</v>
      </c>
      <c r="AU11" s="36">
        <f t="shared" si="7"/>
        <v>29635</v>
      </c>
      <c r="AV11" s="36">
        <f t="shared" si="8"/>
        <v>35469</v>
      </c>
      <c r="BA11" s="458"/>
      <c r="BB11" s="458"/>
    </row>
    <row r="12" spans="1:54" s="15" customFormat="1" ht="24.6" customHeight="1">
      <c r="A12" s="33" t="str">
        <f>IF('1'!A1=1,B12,C12)</f>
        <v>Промислові вироби</v>
      </c>
      <c r="B12" s="34" t="s">
        <v>5</v>
      </c>
      <c r="C12" s="82" t="s">
        <v>20</v>
      </c>
      <c r="D12" s="36">
        <v>9431</v>
      </c>
      <c r="E12" s="36">
        <v>7472</v>
      </c>
      <c r="F12" s="36">
        <v>10807</v>
      </c>
      <c r="G12" s="36">
        <v>10736</v>
      </c>
      <c r="H12" s="36">
        <v>11234</v>
      </c>
      <c r="I12" s="36">
        <v>10601</v>
      </c>
      <c r="J12" s="36">
        <v>14392</v>
      </c>
      <c r="K12" s="36">
        <v>13900</v>
      </c>
      <c r="L12" s="36">
        <v>13351</v>
      </c>
      <c r="M12" s="36">
        <v>12560</v>
      </c>
      <c r="N12" s="36">
        <v>15392</v>
      </c>
      <c r="O12" s="36">
        <v>15210</v>
      </c>
      <c r="P12" s="36">
        <v>15096</v>
      </c>
      <c r="Q12" s="36">
        <v>13800</v>
      </c>
      <c r="R12" s="36">
        <v>21755</v>
      </c>
      <c r="S12" s="36">
        <v>19603</v>
      </c>
      <c r="T12" s="36">
        <v>17662</v>
      </c>
      <c r="U12" s="36">
        <v>16737</v>
      </c>
      <c r="V12" s="36">
        <v>24703</v>
      </c>
      <c r="W12" s="36">
        <v>20641</v>
      </c>
      <c r="X12" s="36">
        <v>19722</v>
      </c>
      <c r="Y12" s="36">
        <v>14457</v>
      </c>
      <c r="Z12" s="36">
        <v>23900</v>
      </c>
      <c r="AA12" s="36">
        <v>23071</v>
      </c>
      <c r="AB12" s="36">
        <v>22634</v>
      </c>
      <c r="AC12" s="36">
        <v>21391</v>
      </c>
      <c r="AD12" s="36">
        <v>28535</v>
      </c>
      <c r="AE12" s="36">
        <v>27302</v>
      </c>
      <c r="AF12" s="36">
        <v>17561</v>
      </c>
      <c r="AG12" s="36">
        <v>17951</v>
      </c>
      <c r="AH12" s="36">
        <v>30174</v>
      </c>
      <c r="AI12" s="36">
        <v>44210</v>
      </c>
      <c r="AJ12" s="36">
        <v>26971</v>
      </c>
      <c r="AK12" s="36">
        <v>26931</v>
      </c>
      <c r="AL12" s="36">
        <v>34614</v>
      </c>
      <c r="AM12" s="36">
        <v>28151</v>
      </c>
      <c r="AN12" s="36">
        <f t="shared" si="0"/>
        <v>38446</v>
      </c>
      <c r="AO12" s="36">
        <f t="shared" si="1"/>
        <v>50127</v>
      </c>
      <c r="AP12" s="36">
        <f t="shared" si="2"/>
        <v>56513</v>
      </c>
      <c r="AQ12" s="36">
        <f t="shared" si="3"/>
        <v>70254</v>
      </c>
      <c r="AR12" s="32">
        <f t="shared" si="4"/>
        <v>79743</v>
      </c>
      <c r="AS12" s="36">
        <f t="shared" si="5"/>
        <v>81150</v>
      </c>
      <c r="AT12" s="36">
        <f t="shared" si="6"/>
        <v>99862</v>
      </c>
      <c r="AU12" s="36">
        <f t="shared" si="7"/>
        <v>109896</v>
      </c>
      <c r="AV12" s="36">
        <f t="shared" si="8"/>
        <v>116667</v>
      </c>
      <c r="BA12" s="458"/>
      <c r="BB12" s="458"/>
    </row>
    <row r="13" spans="1:54" s="15" customFormat="1" ht="32.700000000000003" customHeight="1">
      <c r="A13" s="33" t="str">
        <f>IF('1'!A1=1,B13,C13)</f>
        <v>Чорні й кольорові метали та вироби з них</v>
      </c>
      <c r="B13" s="34" t="s">
        <v>6</v>
      </c>
      <c r="C13" s="82" t="s">
        <v>21</v>
      </c>
      <c r="D13" s="36">
        <v>8799</v>
      </c>
      <c r="E13" s="36">
        <v>9962</v>
      </c>
      <c r="F13" s="36">
        <v>11715</v>
      </c>
      <c r="G13" s="36">
        <v>11199</v>
      </c>
      <c r="H13" s="36">
        <v>11534</v>
      </c>
      <c r="I13" s="36">
        <v>13397</v>
      </c>
      <c r="J13" s="36">
        <v>15638</v>
      </c>
      <c r="K13" s="36">
        <v>15484</v>
      </c>
      <c r="L13" s="36">
        <v>15435</v>
      </c>
      <c r="M13" s="36">
        <v>19100</v>
      </c>
      <c r="N13" s="36">
        <v>20175</v>
      </c>
      <c r="O13" s="36">
        <v>21725</v>
      </c>
      <c r="P13" s="36">
        <v>19486</v>
      </c>
      <c r="Q13" s="36">
        <v>21216</v>
      </c>
      <c r="R13" s="36">
        <v>26158</v>
      </c>
      <c r="S13" s="36">
        <v>26522</v>
      </c>
      <c r="T13" s="36">
        <v>20364</v>
      </c>
      <c r="U13" s="36">
        <v>24186</v>
      </c>
      <c r="V13" s="36">
        <v>24898</v>
      </c>
      <c r="W13" s="36">
        <v>21235</v>
      </c>
      <c r="X13" s="36">
        <v>17159</v>
      </c>
      <c r="Y13" s="36">
        <v>17652</v>
      </c>
      <c r="Z13" s="36">
        <v>22877</v>
      </c>
      <c r="AA13" s="36">
        <v>23791</v>
      </c>
      <c r="AB13" s="36">
        <v>20589</v>
      </c>
      <c r="AC13" s="36">
        <v>26926</v>
      </c>
      <c r="AD13" s="36">
        <v>33006</v>
      </c>
      <c r="AE13" s="36">
        <v>34173</v>
      </c>
      <c r="AF13" s="36">
        <v>18975</v>
      </c>
      <c r="AG13" s="36">
        <v>11310</v>
      </c>
      <c r="AH13" s="36">
        <v>24510</v>
      </c>
      <c r="AI13" s="36">
        <v>26655</v>
      </c>
      <c r="AJ13" s="36">
        <v>24111</v>
      </c>
      <c r="AK13" s="36">
        <v>28163</v>
      </c>
      <c r="AL13" s="36">
        <v>33478</v>
      </c>
      <c r="AM13" s="36">
        <v>33866</v>
      </c>
      <c r="AN13" s="36">
        <f t="shared" si="0"/>
        <v>41675</v>
      </c>
      <c r="AO13" s="36">
        <f t="shared" si="1"/>
        <v>56053</v>
      </c>
      <c r="AP13" s="36">
        <f t="shared" si="2"/>
        <v>76435</v>
      </c>
      <c r="AQ13" s="36">
        <f t="shared" si="3"/>
        <v>93382</v>
      </c>
      <c r="AR13" s="32">
        <f t="shared" si="4"/>
        <v>90683</v>
      </c>
      <c r="AS13" s="36">
        <f t="shared" si="5"/>
        <v>81479</v>
      </c>
      <c r="AT13" s="36">
        <f t="shared" si="6"/>
        <v>114694</v>
      </c>
      <c r="AU13" s="36">
        <f t="shared" si="7"/>
        <v>81450</v>
      </c>
      <c r="AV13" s="36">
        <f t="shared" si="8"/>
        <v>119618</v>
      </c>
      <c r="BA13" s="458"/>
      <c r="BB13" s="458"/>
    </row>
    <row r="14" spans="1:54" s="15" customFormat="1" ht="30" customHeight="1">
      <c r="A14" s="33" t="str">
        <f>IF('1'!$A$1=1,B14,C14)</f>
        <v>Машини, устаткування, транспортні засоби та  прилади</v>
      </c>
      <c r="B14" s="34" t="s">
        <v>7</v>
      </c>
      <c r="C14" s="82" t="s">
        <v>22</v>
      </c>
      <c r="D14" s="36">
        <v>33730</v>
      </c>
      <c r="E14" s="36">
        <v>33944</v>
      </c>
      <c r="F14" s="36">
        <v>45637</v>
      </c>
      <c r="G14" s="36">
        <v>52025</v>
      </c>
      <c r="H14" s="36">
        <v>51404</v>
      </c>
      <c r="I14" s="36">
        <v>60425</v>
      </c>
      <c r="J14" s="36">
        <v>72372</v>
      </c>
      <c r="K14" s="36">
        <v>80871</v>
      </c>
      <c r="L14" s="36">
        <v>76858</v>
      </c>
      <c r="M14" s="36">
        <v>85991</v>
      </c>
      <c r="N14" s="36">
        <v>91497</v>
      </c>
      <c r="O14" s="36">
        <v>106411</v>
      </c>
      <c r="P14" s="36">
        <v>89252</v>
      </c>
      <c r="Q14" s="36">
        <v>96000</v>
      </c>
      <c r="R14" s="36">
        <v>115757</v>
      </c>
      <c r="S14" s="36">
        <v>134688</v>
      </c>
      <c r="T14" s="36">
        <v>111474</v>
      </c>
      <c r="U14" s="36">
        <v>114815</v>
      </c>
      <c r="V14" s="36">
        <v>134662</v>
      </c>
      <c r="W14" s="36">
        <v>136459</v>
      </c>
      <c r="X14" s="36">
        <v>96982</v>
      </c>
      <c r="Y14" s="36">
        <v>93326</v>
      </c>
      <c r="Z14" s="36">
        <v>129265</v>
      </c>
      <c r="AA14" s="36">
        <v>152285</v>
      </c>
      <c r="AB14" s="36">
        <v>123968</v>
      </c>
      <c r="AC14" s="36">
        <v>146726</v>
      </c>
      <c r="AD14" s="36">
        <v>151325</v>
      </c>
      <c r="AE14" s="36">
        <v>172635</v>
      </c>
      <c r="AF14" s="36">
        <v>95314</v>
      </c>
      <c r="AG14" s="36">
        <v>88722</v>
      </c>
      <c r="AH14" s="36">
        <v>127583</v>
      </c>
      <c r="AI14" s="36">
        <v>174936</v>
      </c>
      <c r="AJ14" s="36">
        <v>155466</v>
      </c>
      <c r="AK14" s="36">
        <v>160186</v>
      </c>
      <c r="AL14" s="36">
        <v>188753</v>
      </c>
      <c r="AM14" s="36">
        <v>212059</v>
      </c>
      <c r="AN14" s="36">
        <f t="shared" si="0"/>
        <v>165336</v>
      </c>
      <c r="AO14" s="36">
        <f t="shared" si="1"/>
        <v>265072</v>
      </c>
      <c r="AP14" s="36">
        <f t="shared" si="2"/>
        <v>360757</v>
      </c>
      <c r="AQ14" s="36">
        <f t="shared" si="3"/>
        <v>435697</v>
      </c>
      <c r="AR14" s="32">
        <f t="shared" si="4"/>
        <v>497410</v>
      </c>
      <c r="AS14" s="36">
        <f t="shared" si="5"/>
        <v>471858</v>
      </c>
      <c r="AT14" s="36">
        <f t="shared" si="6"/>
        <v>594654</v>
      </c>
      <c r="AU14" s="36">
        <f t="shared" si="7"/>
        <v>486555</v>
      </c>
      <c r="AV14" s="36">
        <f t="shared" si="8"/>
        <v>716464</v>
      </c>
      <c r="BA14" s="458"/>
      <c r="BB14" s="458"/>
    </row>
    <row r="15" spans="1:54" s="15" customFormat="1" ht="25.35" customHeight="1">
      <c r="A15" s="37" t="str">
        <f>IF('1'!$A$1=1,B15,C15)</f>
        <v>Різне*</v>
      </c>
      <c r="B15" s="71" t="s">
        <v>8</v>
      </c>
      <c r="C15" s="38" t="s">
        <v>23</v>
      </c>
      <c r="D15" s="36">
        <f t="shared" ref="D15:AA15" si="9">D7-D8-D9-D10-D11-D12-D13-D14</f>
        <v>24607.712999999989</v>
      </c>
      <c r="E15" s="36">
        <f t="shared" si="9"/>
        <v>23431.769000000029</v>
      </c>
      <c r="F15" s="36">
        <f t="shared" si="9"/>
        <v>24805.301999999996</v>
      </c>
      <c r="G15" s="36">
        <f t="shared" si="9"/>
        <v>28581.282000000007</v>
      </c>
      <c r="H15" s="36">
        <f t="shared" si="9"/>
        <v>27118.771999999997</v>
      </c>
      <c r="I15" s="36">
        <f t="shared" si="9"/>
        <v>27615.67300000001</v>
      </c>
      <c r="J15" s="36">
        <f t="shared" si="9"/>
        <v>31494.03899999999</v>
      </c>
      <c r="K15" s="36">
        <f t="shared" si="9"/>
        <v>34924.185999999987</v>
      </c>
      <c r="L15" s="36">
        <f t="shared" si="9"/>
        <v>22833.173999999999</v>
      </c>
      <c r="M15" s="36">
        <f t="shared" si="9"/>
        <v>23426.910000000033</v>
      </c>
      <c r="N15" s="36">
        <f t="shared" si="9"/>
        <v>25353.199000000022</v>
      </c>
      <c r="O15" s="36">
        <f t="shared" si="9"/>
        <v>30252.155000000028</v>
      </c>
      <c r="P15" s="36">
        <f t="shared" si="9"/>
        <v>25745.988999999943</v>
      </c>
      <c r="Q15" s="36">
        <f t="shared" si="9"/>
        <v>26024.527999999991</v>
      </c>
      <c r="R15" s="36">
        <f t="shared" si="9"/>
        <v>25410.243000000017</v>
      </c>
      <c r="S15" s="36">
        <f t="shared" si="9"/>
        <v>22998.883000000031</v>
      </c>
      <c r="T15" s="36">
        <f t="shared" si="9"/>
        <v>24490.359999999986</v>
      </c>
      <c r="U15" s="36">
        <f t="shared" si="9"/>
        <v>26520.264000000025</v>
      </c>
      <c r="V15" s="36">
        <f t="shared" si="9"/>
        <v>24598.479999999981</v>
      </c>
      <c r="W15" s="36">
        <f t="shared" si="9"/>
        <v>25169.101000000024</v>
      </c>
      <c r="X15" s="36">
        <f t="shared" si="9"/>
        <v>13307.35699999996</v>
      </c>
      <c r="Y15" s="36">
        <f t="shared" si="9"/>
        <v>9916.0709999999963</v>
      </c>
      <c r="Z15" s="36">
        <f t="shared" si="9"/>
        <v>15842.516999999993</v>
      </c>
      <c r="AA15" s="36">
        <f t="shared" si="9"/>
        <v>18157.505999999994</v>
      </c>
      <c r="AB15" s="36">
        <f t="shared" ref="AB15:AQ15" si="10">AB7-AB8-AB9-AB10-AB11-AB12-AB13-AB14</f>
        <v>14675.543000000005</v>
      </c>
      <c r="AC15" s="36">
        <f t="shared" si="10"/>
        <v>13349.851000000024</v>
      </c>
      <c r="AD15" s="36">
        <f t="shared" si="10"/>
        <v>16659.609999999986</v>
      </c>
      <c r="AE15" s="36">
        <f t="shared" si="10"/>
        <v>22560.490999999922</v>
      </c>
      <c r="AF15" s="36">
        <f t="shared" si="10"/>
        <v>23772.641000000003</v>
      </c>
      <c r="AG15" s="36">
        <f t="shared" si="10"/>
        <v>52587.094999999972</v>
      </c>
      <c r="AH15" s="36">
        <f t="shared" si="10"/>
        <v>43085.091000000015</v>
      </c>
      <c r="AI15" s="36">
        <f t="shared" si="10"/>
        <v>76434.900000000023</v>
      </c>
      <c r="AJ15" s="36">
        <f t="shared" si="10"/>
        <v>54835.998000000021</v>
      </c>
      <c r="AK15" s="36">
        <f t="shared" si="10"/>
        <v>76692.695999999996</v>
      </c>
      <c r="AL15" s="36">
        <f t="shared" si="10"/>
        <v>80608.204999999958</v>
      </c>
      <c r="AM15" s="36">
        <f t="shared" si="10"/>
        <v>80811.78600000008</v>
      </c>
      <c r="AN15" s="36">
        <f t="shared" si="10"/>
        <v>101426.06599999999</v>
      </c>
      <c r="AO15" s="36">
        <f t="shared" si="10"/>
        <v>121152.66999999993</v>
      </c>
      <c r="AP15" s="36">
        <f t="shared" si="10"/>
        <v>101865.43800000008</v>
      </c>
      <c r="AQ15" s="36">
        <f t="shared" si="10"/>
        <v>100179.64300000016</v>
      </c>
      <c r="AR15" s="36">
        <f>AR7-AR8-AR9-AR10-AR11-AR12-AR13-AR14</f>
        <v>100778.20500000007</v>
      </c>
      <c r="AS15" s="36">
        <f>AS7-AS8-AS9-AS10-AS11-AS12-AS13-AS14</f>
        <v>57223.450999999885</v>
      </c>
      <c r="AT15" s="36">
        <f>AT7-AT8-AT9-AT10-AT11-AT12-AT13-AT14</f>
        <v>67245.495000000112</v>
      </c>
      <c r="AU15" s="36">
        <f>AU7-AU8-AU9-AU10-AU11-AU12-AU13-AU14</f>
        <v>195879.72699999996</v>
      </c>
      <c r="AV15" s="36">
        <f>AV7-AV8-AV9-AV10-AV11-AV12-AV13-AV14</f>
        <v>292948.68500000052</v>
      </c>
      <c r="BA15" s="458"/>
      <c r="BB15" s="458"/>
    </row>
    <row r="16" spans="1:54" s="15" customFormat="1" ht="24.6" customHeight="1">
      <c r="A16" s="72" t="str">
        <f>IF('1'!$A$1=1,B16,C16)</f>
        <v>Структура, %</v>
      </c>
      <c r="B16" s="73" t="s">
        <v>9</v>
      </c>
      <c r="C16" s="87" t="s">
        <v>24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74"/>
      <c r="AO16" s="74"/>
      <c r="AP16" s="74"/>
      <c r="AQ16" s="74"/>
      <c r="AR16" s="84"/>
      <c r="AS16" s="84"/>
      <c r="AT16" s="84"/>
      <c r="AU16" s="84"/>
      <c r="AV16" s="84"/>
    </row>
    <row r="17" spans="1:54" s="15" customFormat="1" ht="23.1" customHeight="1">
      <c r="A17" s="41" t="str">
        <f>IF('1'!$A$1=1,B17,C17)</f>
        <v>УСЬОГО</v>
      </c>
      <c r="B17" s="42" t="s">
        <v>10</v>
      </c>
      <c r="C17" s="88" t="s">
        <v>25</v>
      </c>
      <c r="D17" s="43">
        <f t="shared" ref="D17:AV17" si="11">D18+D19+D20+D21+D22+D23+D24+D25</f>
        <v>100</v>
      </c>
      <c r="E17" s="43">
        <f t="shared" si="11"/>
        <v>100</v>
      </c>
      <c r="F17" s="43">
        <f t="shared" si="11"/>
        <v>99.999999999999986</v>
      </c>
      <c r="G17" s="43">
        <f t="shared" si="11"/>
        <v>99.999999999999986</v>
      </c>
      <c r="H17" s="43">
        <f t="shared" si="11"/>
        <v>100</v>
      </c>
      <c r="I17" s="43">
        <f t="shared" si="11"/>
        <v>100</v>
      </c>
      <c r="J17" s="43">
        <f t="shared" si="11"/>
        <v>100</v>
      </c>
      <c r="K17" s="43">
        <f t="shared" si="11"/>
        <v>100</v>
      </c>
      <c r="L17" s="43">
        <f t="shared" si="11"/>
        <v>100</v>
      </c>
      <c r="M17" s="43">
        <f t="shared" si="11"/>
        <v>100</v>
      </c>
      <c r="N17" s="43">
        <f t="shared" si="11"/>
        <v>100.00000000000001</v>
      </c>
      <c r="O17" s="43">
        <f t="shared" si="11"/>
        <v>100.00000000000001</v>
      </c>
      <c r="P17" s="43">
        <f t="shared" si="11"/>
        <v>100.00000000000001</v>
      </c>
      <c r="Q17" s="43">
        <f t="shared" si="11"/>
        <v>100</v>
      </c>
      <c r="R17" s="43">
        <f t="shared" si="11"/>
        <v>100</v>
      </c>
      <c r="S17" s="43">
        <f t="shared" si="11"/>
        <v>100</v>
      </c>
      <c r="T17" s="43">
        <f t="shared" si="11"/>
        <v>99.999999999999986</v>
      </c>
      <c r="U17" s="43">
        <f t="shared" si="11"/>
        <v>100</v>
      </c>
      <c r="V17" s="43">
        <f t="shared" si="11"/>
        <v>100</v>
      </c>
      <c r="W17" s="43">
        <f t="shared" si="11"/>
        <v>100.00000000000001</v>
      </c>
      <c r="X17" s="43">
        <f t="shared" si="11"/>
        <v>100</v>
      </c>
      <c r="Y17" s="43">
        <f t="shared" si="11"/>
        <v>99.999999999999986</v>
      </c>
      <c r="Z17" s="43">
        <f t="shared" si="11"/>
        <v>100</v>
      </c>
      <c r="AA17" s="43">
        <f t="shared" si="11"/>
        <v>100</v>
      </c>
      <c r="AB17" s="43">
        <f t="shared" si="11"/>
        <v>100</v>
      </c>
      <c r="AC17" s="43">
        <f t="shared" si="11"/>
        <v>100</v>
      </c>
      <c r="AD17" s="43">
        <f t="shared" si="11"/>
        <v>100.00000000000001</v>
      </c>
      <c r="AE17" s="43">
        <f t="shared" si="11"/>
        <v>100</v>
      </c>
      <c r="AF17" s="43">
        <f t="shared" si="11"/>
        <v>100</v>
      </c>
      <c r="AG17" s="43">
        <f t="shared" si="11"/>
        <v>100</v>
      </c>
      <c r="AH17" s="43">
        <f t="shared" si="11"/>
        <v>100</v>
      </c>
      <c r="AI17" s="43">
        <f t="shared" si="11"/>
        <v>100</v>
      </c>
      <c r="AJ17" s="43">
        <f t="shared" si="11"/>
        <v>99.999999999999986</v>
      </c>
      <c r="AK17" s="43">
        <f t="shared" si="11"/>
        <v>99.999999999999986</v>
      </c>
      <c r="AL17" s="43">
        <f t="shared" si="11"/>
        <v>100</v>
      </c>
      <c r="AM17" s="43">
        <f t="shared" si="11"/>
        <v>100</v>
      </c>
      <c r="AN17" s="43">
        <f t="shared" si="11"/>
        <v>100</v>
      </c>
      <c r="AO17" s="43">
        <f t="shared" si="11"/>
        <v>99.999999999999986</v>
      </c>
      <c r="AP17" s="43">
        <f t="shared" si="11"/>
        <v>100</v>
      </c>
      <c r="AQ17" s="43">
        <f t="shared" si="11"/>
        <v>100.00000000000001</v>
      </c>
      <c r="AR17" s="43">
        <f t="shared" si="11"/>
        <v>100</v>
      </c>
      <c r="AS17" s="43">
        <f t="shared" si="11"/>
        <v>100.00000000000001</v>
      </c>
      <c r="AT17" s="43">
        <f t="shared" si="11"/>
        <v>99.999999999999986</v>
      </c>
      <c r="AU17" s="43">
        <f t="shared" si="11"/>
        <v>100</v>
      </c>
      <c r="AV17" s="43">
        <f t="shared" si="11"/>
        <v>100.00000000000001</v>
      </c>
      <c r="BA17" s="460"/>
      <c r="BB17" s="460"/>
    </row>
    <row r="18" spans="1:54" s="15" customFormat="1" ht="29.7" customHeight="1">
      <c r="A18" s="44" t="str">
        <f>IF('1'!$A$1=1,B18,C18)</f>
        <v>Продовольчі товари та сировина для їх виробництва</v>
      </c>
      <c r="B18" s="45" t="s">
        <v>1</v>
      </c>
      <c r="C18" s="89" t="s">
        <v>16</v>
      </c>
      <c r="D18" s="43">
        <f t="shared" ref="D18:AV18" si="12">D8/D7*100</f>
        <v>10.546902197280577</v>
      </c>
      <c r="E18" s="43">
        <f t="shared" si="12"/>
        <v>7.8012965439454947</v>
      </c>
      <c r="F18" s="43">
        <f t="shared" si="12"/>
        <v>7.4259078445926097</v>
      </c>
      <c r="G18" s="43">
        <f t="shared" si="12"/>
        <v>9.2816135013390344</v>
      </c>
      <c r="H18" s="43">
        <f t="shared" si="12"/>
        <v>12.409931864963559</v>
      </c>
      <c r="I18" s="43">
        <f t="shared" si="12"/>
        <v>9.2113397533577395</v>
      </c>
      <c r="J18" s="43">
        <f t="shared" si="12"/>
        <v>7.8127704325421945</v>
      </c>
      <c r="K18" s="43">
        <f t="shared" si="12"/>
        <v>9.1659176679332752</v>
      </c>
      <c r="L18" s="43">
        <f t="shared" si="12"/>
        <v>9.7425912779311865</v>
      </c>
      <c r="M18" s="43">
        <f t="shared" si="12"/>
        <v>7.720849425632907</v>
      </c>
      <c r="N18" s="43">
        <f t="shared" si="12"/>
        <v>7.6713497892830329</v>
      </c>
      <c r="O18" s="43">
        <f t="shared" si="12"/>
        <v>9.3873192063487085</v>
      </c>
      <c r="P18" s="43">
        <f t="shared" si="12"/>
        <v>10.66457046361284</v>
      </c>
      <c r="Q18" s="43">
        <f t="shared" si="12"/>
        <v>8.3365681366555346</v>
      </c>
      <c r="R18" s="43">
        <f t="shared" si="12"/>
        <v>7.4992393981642271</v>
      </c>
      <c r="S18" s="43">
        <f t="shared" si="12"/>
        <v>9.4688025127723972</v>
      </c>
      <c r="T18" s="43">
        <f t="shared" si="12"/>
        <v>10.557901876593647</v>
      </c>
      <c r="U18" s="43">
        <f t="shared" si="12"/>
        <v>8.3967475971484706</v>
      </c>
      <c r="V18" s="43">
        <f t="shared" si="12"/>
        <v>7.6770289420793381</v>
      </c>
      <c r="W18" s="43">
        <f t="shared" si="12"/>
        <v>11.144516160509015</v>
      </c>
      <c r="X18" s="43">
        <f t="shared" si="12"/>
        <v>12.939668920900571</v>
      </c>
      <c r="Y18" s="43">
        <f t="shared" si="12"/>
        <v>12.848905539812296</v>
      </c>
      <c r="Z18" s="43">
        <f t="shared" si="12"/>
        <v>11.039175257629253</v>
      </c>
      <c r="AA18" s="43">
        <f t="shared" si="12"/>
        <v>12.988279166718078</v>
      </c>
      <c r="AB18" s="43">
        <f t="shared" si="12"/>
        <v>13.156502182379908</v>
      </c>
      <c r="AC18" s="43">
        <f t="shared" si="12"/>
        <v>11.348521649341968</v>
      </c>
      <c r="AD18" s="43">
        <f t="shared" si="12"/>
        <v>9.4250090074339177</v>
      </c>
      <c r="AE18" s="43">
        <f t="shared" si="12"/>
        <v>10.668956253722582</v>
      </c>
      <c r="AF18" s="43">
        <f t="shared" si="12"/>
        <v>10.756732695572095</v>
      </c>
      <c r="AG18" s="43">
        <f t="shared" si="12"/>
        <v>11.431426096606614</v>
      </c>
      <c r="AH18" s="43">
        <f t="shared" si="12"/>
        <v>10.852460090320909</v>
      </c>
      <c r="AI18" s="43">
        <f t="shared" si="12"/>
        <v>10.488382233540648</v>
      </c>
      <c r="AJ18" s="43">
        <f t="shared" si="12"/>
        <v>11.33990924511637</v>
      </c>
      <c r="AK18" s="43">
        <f t="shared" si="12"/>
        <v>11.400424503077502</v>
      </c>
      <c r="AL18" s="43">
        <f t="shared" si="12"/>
        <v>9.7473927203179258</v>
      </c>
      <c r="AM18" s="43">
        <f t="shared" si="12"/>
        <v>11.221488060239217</v>
      </c>
      <c r="AN18" s="43">
        <f t="shared" si="12"/>
        <v>8.797411939899213</v>
      </c>
      <c r="AO18" s="43">
        <f t="shared" si="12"/>
        <v>9.5468516885656474</v>
      </c>
      <c r="AP18" s="43">
        <f t="shared" si="12"/>
        <v>8.6594556235092224</v>
      </c>
      <c r="AQ18" s="43">
        <f t="shared" si="12"/>
        <v>8.9584896452613449</v>
      </c>
      <c r="AR18" s="43">
        <f t="shared" si="12"/>
        <v>9.421025181767078</v>
      </c>
      <c r="AS18" s="43">
        <f t="shared" si="12"/>
        <v>12.447343872010382</v>
      </c>
      <c r="AT18" s="43">
        <f t="shared" si="12"/>
        <v>11.014067633531477</v>
      </c>
      <c r="AU18" s="43">
        <f t="shared" si="12"/>
        <v>10.817654985474096</v>
      </c>
      <c r="AV18" s="43">
        <f t="shared" si="12"/>
        <v>10.918669272696382</v>
      </c>
      <c r="BA18" s="460"/>
      <c r="BB18" s="460"/>
    </row>
    <row r="19" spans="1:54" s="15" customFormat="1" ht="29.7" customHeight="1">
      <c r="A19" s="44" t="str">
        <f>IF('1'!$A$1=1,B19,C19)</f>
        <v>Мінеральні продукти</v>
      </c>
      <c r="B19" s="45" t="s">
        <v>2</v>
      </c>
      <c r="C19" s="89" t="s">
        <v>17</v>
      </c>
      <c r="D19" s="43">
        <f t="shared" ref="D19:AV19" si="13">D9/D7*100</f>
        <v>32.50364353645854</v>
      </c>
      <c r="E19" s="43">
        <f t="shared" si="13"/>
        <v>31.879651334285995</v>
      </c>
      <c r="F19" s="43">
        <f t="shared" si="13"/>
        <v>25.43142487485936</v>
      </c>
      <c r="G19" s="43">
        <f t="shared" si="13"/>
        <v>25.053403612649809</v>
      </c>
      <c r="H19" s="43">
        <f t="shared" si="13"/>
        <v>17.960788451826524</v>
      </c>
      <c r="I19" s="43">
        <f t="shared" si="13"/>
        <v>15.912974999297358</v>
      </c>
      <c r="J19" s="43">
        <f t="shared" si="13"/>
        <v>20.495210205587426</v>
      </c>
      <c r="K19" s="43">
        <f t="shared" si="13"/>
        <v>23.829652824283407</v>
      </c>
      <c r="L19" s="43">
        <f t="shared" si="13"/>
        <v>24.971211487699343</v>
      </c>
      <c r="M19" s="43">
        <f t="shared" si="13"/>
        <v>22.88487006137585</v>
      </c>
      <c r="N19" s="43">
        <f t="shared" si="13"/>
        <v>24.363460148656955</v>
      </c>
      <c r="O19" s="43">
        <f t="shared" si="13"/>
        <v>24.670163082593881</v>
      </c>
      <c r="P19" s="43">
        <f t="shared" si="13"/>
        <v>21.890757745797643</v>
      </c>
      <c r="Q19" s="43">
        <f t="shared" si="13"/>
        <v>24.235238695197513</v>
      </c>
      <c r="R19" s="43">
        <f t="shared" si="13"/>
        <v>26.149226656120945</v>
      </c>
      <c r="S19" s="43">
        <f t="shared" si="13"/>
        <v>24.369725582709041</v>
      </c>
      <c r="T19" s="43">
        <f t="shared" si="13"/>
        <v>19.477920409779685</v>
      </c>
      <c r="U19" s="43">
        <f t="shared" si="13"/>
        <v>22.863030867304087</v>
      </c>
      <c r="V19" s="43">
        <f t="shared" si="13"/>
        <v>22.042248109571595</v>
      </c>
      <c r="W19" s="43">
        <f t="shared" si="13"/>
        <v>19.412840847087136</v>
      </c>
      <c r="X19" s="43">
        <f t="shared" si="13"/>
        <v>18.283314955530567</v>
      </c>
      <c r="Y19" s="43">
        <f t="shared" si="13"/>
        <v>15.212615927851209</v>
      </c>
      <c r="Z19" s="43">
        <f t="shared" si="13"/>
        <v>13.063757398583745</v>
      </c>
      <c r="AA19" s="43">
        <f t="shared" si="13"/>
        <v>14.371080059454519</v>
      </c>
      <c r="AB19" s="43">
        <f t="shared" si="13"/>
        <v>17.820758324572775</v>
      </c>
      <c r="AC19" s="43">
        <f t="shared" si="13"/>
        <v>15.480616976800194</v>
      </c>
      <c r="AD19" s="43">
        <f t="shared" si="13"/>
        <v>22.203427173753525</v>
      </c>
      <c r="AE19" s="43">
        <f t="shared" si="13"/>
        <v>22.940277039188476</v>
      </c>
      <c r="AF19" s="43">
        <f t="shared" si="13"/>
        <v>27.534937702883099</v>
      </c>
      <c r="AG19" s="43">
        <f t="shared" si="13"/>
        <v>21.359762237086347</v>
      </c>
      <c r="AH19" s="43">
        <f t="shared" si="13"/>
        <v>23.252206929373017</v>
      </c>
      <c r="AI19" s="43">
        <f t="shared" si="13"/>
        <v>19.740565635130917</v>
      </c>
      <c r="AJ19" s="43">
        <f t="shared" si="13"/>
        <v>23.980126695381593</v>
      </c>
      <c r="AK19" s="43">
        <f t="shared" si="13"/>
        <v>14.07361204534574</v>
      </c>
      <c r="AL19" s="43">
        <f t="shared" si="13"/>
        <v>13.124281568724639</v>
      </c>
      <c r="AM19" s="43">
        <f t="shared" si="13"/>
        <v>14.256257431424673</v>
      </c>
      <c r="AN19" s="43">
        <f t="shared" si="13"/>
        <v>28.564960262585217</v>
      </c>
      <c r="AO19" s="43">
        <f t="shared" si="13"/>
        <v>19.943043044705977</v>
      </c>
      <c r="AP19" s="43">
        <f t="shared" si="13"/>
        <v>24.253361447694687</v>
      </c>
      <c r="AQ19" s="43">
        <f t="shared" si="13"/>
        <v>24.25914240828142</v>
      </c>
      <c r="AR19" s="43">
        <f t="shared" si="13"/>
        <v>20.966720214552925</v>
      </c>
      <c r="AS19" s="43">
        <f t="shared" si="13"/>
        <v>15.111583457311067</v>
      </c>
      <c r="AT19" s="43">
        <f t="shared" si="13"/>
        <v>20.018146190030972</v>
      </c>
      <c r="AU19" s="43">
        <f t="shared" si="13"/>
        <v>22.654956772742352</v>
      </c>
      <c r="AV19" s="43">
        <f t="shared" si="13"/>
        <v>16.340386589382902</v>
      </c>
      <c r="BA19" s="460"/>
      <c r="BB19" s="460"/>
    </row>
    <row r="20" spans="1:54" s="15" customFormat="1" ht="32.700000000000003" customHeight="1">
      <c r="A20" s="44" t="str">
        <f>IF('1'!$A$1=1,B20,C20)</f>
        <v>Продукція хімічної та пов'язаних з нею галузей промисловості</v>
      </c>
      <c r="B20" s="45" t="s">
        <v>3</v>
      </c>
      <c r="C20" s="89" t="s">
        <v>18</v>
      </c>
      <c r="D20" s="43">
        <f t="shared" ref="D20:AO20" si="14">D10/D7*100</f>
        <v>18.631507292197195</v>
      </c>
      <c r="E20" s="43">
        <f t="shared" si="14"/>
        <v>19.493738233106448</v>
      </c>
      <c r="F20" s="43">
        <f t="shared" si="14"/>
        <v>20.50024307234807</v>
      </c>
      <c r="G20" s="43">
        <f t="shared" si="14"/>
        <v>19.183403249299495</v>
      </c>
      <c r="H20" s="43">
        <f t="shared" si="14"/>
        <v>23.315498643107624</v>
      </c>
      <c r="I20" s="43">
        <f t="shared" si="14"/>
        <v>21.904704517096619</v>
      </c>
      <c r="J20" s="43">
        <f t="shared" si="14"/>
        <v>19.61586677087589</v>
      </c>
      <c r="K20" s="43">
        <f t="shared" si="14"/>
        <v>18.123219961233104</v>
      </c>
      <c r="L20" s="43">
        <f t="shared" si="14"/>
        <v>20.380005368537699</v>
      </c>
      <c r="M20" s="43">
        <f t="shared" si="14"/>
        <v>20.072547751768031</v>
      </c>
      <c r="N20" s="43">
        <f t="shared" si="14"/>
        <v>18.935211201410841</v>
      </c>
      <c r="O20" s="43">
        <f t="shared" si="14"/>
        <v>18.498135314347543</v>
      </c>
      <c r="P20" s="43">
        <f t="shared" si="14"/>
        <v>21.234269264442933</v>
      </c>
      <c r="Q20" s="43">
        <f t="shared" si="14"/>
        <v>18.890751305234058</v>
      </c>
      <c r="R20" s="43">
        <f t="shared" si="14"/>
        <v>17.54346954231179</v>
      </c>
      <c r="S20" s="43">
        <f t="shared" si="14"/>
        <v>17.314741277252065</v>
      </c>
      <c r="T20" s="43">
        <f t="shared" si="14"/>
        <v>20.598520297920533</v>
      </c>
      <c r="U20" s="43">
        <f t="shared" si="14"/>
        <v>18.968603469136198</v>
      </c>
      <c r="V20" s="43">
        <f t="shared" si="14"/>
        <v>16.919719185547173</v>
      </c>
      <c r="W20" s="43">
        <f t="shared" si="14"/>
        <v>16.082992208348575</v>
      </c>
      <c r="X20" s="43">
        <f t="shared" si="14"/>
        <v>21.472086975277641</v>
      </c>
      <c r="Y20" s="43">
        <f t="shared" si="14"/>
        <v>21.27375038656551</v>
      </c>
      <c r="Z20" s="43">
        <f t="shared" si="14"/>
        <v>20.243884275183696</v>
      </c>
      <c r="AA20" s="43">
        <f t="shared" si="14"/>
        <v>19.63636920619561</v>
      </c>
      <c r="AB20" s="43">
        <f t="shared" si="14"/>
        <v>21.297918209610327</v>
      </c>
      <c r="AC20" s="43">
        <f t="shared" si="14"/>
        <v>21.217524931435804</v>
      </c>
      <c r="AD20" s="43">
        <f t="shared" si="14"/>
        <v>20.36401540606921</v>
      </c>
      <c r="AE20" s="43">
        <f t="shared" si="14"/>
        <v>20.021955952591718</v>
      </c>
      <c r="AF20" s="43">
        <f t="shared" si="14"/>
        <v>19.885118525685876</v>
      </c>
      <c r="AG20" s="43">
        <f t="shared" si="14"/>
        <v>15.157799289388397</v>
      </c>
      <c r="AH20" s="43">
        <f t="shared" si="14"/>
        <v>17.601856493265164</v>
      </c>
      <c r="AI20" s="43">
        <f t="shared" si="14"/>
        <v>14.764115396898713</v>
      </c>
      <c r="AJ20" s="43">
        <f t="shared" si="14"/>
        <v>17.876678158975572</v>
      </c>
      <c r="AK20" s="43">
        <f t="shared" si="14"/>
        <v>18.397106585399374</v>
      </c>
      <c r="AL20" s="43">
        <f t="shared" si="14"/>
        <v>18.163779975975448</v>
      </c>
      <c r="AM20" s="43">
        <f t="shared" si="14"/>
        <v>16.001189494464626</v>
      </c>
      <c r="AN20" s="43">
        <f t="shared" si="14"/>
        <v>19.44377346657906</v>
      </c>
      <c r="AO20" s="43">
        <f t="shared" si="14"/>
        <v>20.486739989359585</v>
      </c>
      <c r="AP20" s="43">
        <f>AP10/AP7*100</f>
        <v>19.398865460879016</v>
      </c>
      <c r="AQ20" s="43">
        <f>AQ10/AQ7*100</f>
        <v>18.604879459913636</v>
      </c>
      <c r="AR20" s="43">
        <f>AR10/AR7*100</f>
        <v>18.083754368440648</v>
      </c>
      <c r="AS20" s="43">
        <f t="shared" ref="AS20:AV20" si="15">AS10/AS7*100</f>
        <v>20.546221824096264</v>
      </c>
      <c r="AT20" s="43">
        <f t="shared" si="15"/>
        <v>20.644854638912303</v>
      </c>
      <c r="AU20" s="43">
        <f t="shared" si="15"/>
        <v>16.6969783788551</v>
      </c>
      <c r="AV20" s="43">
        <f t="shared" si="15"/>
        <v>17.567439009669084</v>
      </c>
      <c r="BA20" s="460"/>
      <c r="BB20" s="460"/>
    </row>
    <row r="21" spans="1:54" s="15" customFormat="1" ht="25.35" customHeight="1">
      <c r="A21" s="44" t="str">
        <f>IF('1'!$A$1=1,B21,C21)</f>
        <v>Деревина та вироби з неї</v>
      </c>
      <c r="B21" s="45" t="s">
        <v>4</v>
      </c>
      <c r="C21" s="89" t="s">
        <v>19</v>
      </c>
      <c r="D21" s="43">
        <f>D11/D7*100</f>
        <v>2.1729205448967188</v>
      </c>
      <c r="E21" s="43">
        <f t="shared" ref="E21:AV21" si="16">E11/E7*100</f>
        <v>2.3968426729472365</v>
      </c>
      <c r="F21" s="43">
        <f t="shared" si="16"/>
        <v>2.6013180207118354</v>
      </c>
      <c r="G21" s="43">
        <f t="shared" si="16"/>
        <v>2.472121232207197</v>
      </c>
      <c r="H21" s="43">
        <f t="shared" si="16"/>
        <v>2.5520633451587433</v>
      </c>
      <c r="I21" s="43">
        <f t="shared" si="16"/>
        <v>2.8847743474116712</v>
      </c>
      <c r="J21" s="43">
        <f t="shared" si="16"/>
        <v>2.5637039667178643</v>
      </c>
      <c r="K21" s="43">
        <f t="shared" si="16"/>
        <v>2.286424505982585</v>
      </c>
      <c r="L21" s="43">
        <f t="shared" si="16"/>
        <v>2.1685315672232108</v>
      </c>
      <c r="M21" s="43">
        <f t="shared" si="16"/>
        <v>2.4625673324001882</v>
      </c>
      <c r="N21" s="43">
        <f t="shared" si="16"/>
        <v>2.3814391665833345</v>
      </c>
      <c r="O21" s="43">
        <f t="shared" si="16"/>
        <v>2.2887589486176472</v>
      </c>
      <c r="P21" s="43">
        <f t="shared" si="16"/>
        <v>2.4113214290615783</v>
      </c>
      <c r="Q21" s="43">
        <f t="shared" si="16"/>
        <v>2.5206031322147946</v>
      </c>
      <c r="R21" s="43">
        <f t="shared" si="16"/>
        <v>2.3145891683034914</v>
      </c>
      <c r="S21" s="43">
        <f t="shared" si="16"/>
        <v>2.2149928023716221</v>
      </c>
      <c r="T21" s="43">
        <f t="shared" si="16"/>
        <v>2.1451250946634151</v>
      </c>
      <c r="U21" s="43">
        <f t="shared" si="16"/>
        <v>2.2207654594496575</v>
      </c>
      <c r="V21" s="43">
        <f t="shared" si="16"/>
        <v>1.9853028065210616</v>
      </c>
      <c r="W21" s="43">
        <f t="shared" si="16"/>
        <v>1.9845292000852044</v>
      </c>
      <c r="X21" s="43">
        <f t="shared" si="16"/>
        <v>2.180629481196267</v>
      </c>
      <c r="Y21" s="43">
        <f t="shared" si="16"/>
        <v>2.3587138690244842</v>
      </c>
      <c r="Z21" s="43">
        <f t="shared" si="16"/>
        <v>2.5523128876467025</v>
      </c>
      <c r="AA21" s="43">
        <f t="shared" si="16"/>
        <v>3.147151127537041</v>
      </c>
      <c r="AB21" s="43">
        <f t="shared" si="16"/>
        <v>2.0524936978486132</v>
      </c>
      <c r="AC21" s="43">
        <f t="shared" si="16"/>
        <v>2.4079321908226059</v>
      </c>
      <c r="AD21" s="43">
        <f t="shared" si="16"/>
        <v>2.0721651009251874</v>
      </c>
      <c r="AE21" s="43">
        <f t="shared" si="16"/>
        <v>2.0307672957281606</v>
      </c>
      <c r="AF21" s="43">
        <f t="shared" si="16"/>
        <v>1.9102106558408469</v>
      </c>
      <c r="AG21" s="43">
        <f t="shared" si="16"/>
        <v>1.1208978337902895</v>
      </c>
      <c r="AH21" s="43">
        <f t="shared" si="16"/>
        <v>1.8084339322925511</v>
      </c>
      <c r="AI21" s="43">
        <f t="shared" si="16"/>
        <v>1.6019704933144332</v>
      </c>
      <c r="AJ21" s="43">
        <f t="shared" si="16"/>
        <v>1.4436492671337662</v>
      </c>
      <c r="AK21" s="43">
        <f t="shared" si="16"/>
        <v>1.6400427339746775</v>
      </c>
      <c r="AL21" s="43">
        <f t="shared" si="16"/>
        <v>1.608900233491944</v>
      </c>
      <c r="AM21" s="43">
        <f t="shared" si="16"/>
        <v>1.4310791585510647</v>
      </c>
      <c r="AN21" s="43">
        <f t="shared" si="16"/>
        <v>2.4124401043262309</v>
      </c>
      <c r="AO21" s="43">
        <f t="shared" si="16"/>
        <v>2.547054830096537</v>
      </c>
      <c r="AP21" s="43">
        <f t="shared" si="16"/>
        <v>2.3241528885460689</v>
      </c>
      <c r="AQ21" s="43">
        <f t="shared" si="16"/>
        <v>2.3537702110642864</v>
      </c>
      <c r="AR21" s="43">
        <f t="shared" si="16"/>
        <v>2.0810519088219928</v>
      </c>
      <c r="AS21" s="43">
        <f t="shared" si="16"/>
        <v>2.612014960600856</v>
      </c>
      <c r="AT21" s="43">
        <f t="shared" si="16"/>
        <v>2.1298389645734983</v>
      </c>
      <c r="AU21" s="43">
        <f t="shared" si="16"/>
        <v>1.6346009396932766</v>
      </c>
      <c r="AV21" s="43">
        <f t="shared" si="16"/>
        <v>1.5274741970003352</v>
      </c>
      <c r="BA21" s="460"/>
      <c r="BB21" s="460"/>
    </row>
    <row r="22" spans="1:54" s="15" customFormat="1" ht="21.6" customHeight="1">
      <c r="A22" s="44" t="str">
        <f>IF('1'!$A$1=1,B22,C22)</f>
        <v>Промислові вироби</v>
      </c>
      <c r="B22" s="45" t="s">
        <v>5</v>
      </c>
      <c r="C22" s="89" t="s">
        <v>20</v>
      </c>
      <c r="D22" s="43">
        <f>D12/D7*100</f>
        <v>4.4520559763026188</v>
      </c>
      <c r="E22" s="43">
        <f t="shared" ref="E22:AV22" si="17">E12/E7*100</f>
        <v>3.8382358448910741</v>
      </c>
      <c r="F22" s="43">
        <f t="shared" si="17"/>
        <v>5.1197311691554912</v>
      </c>
      <c r="G22" s="43">
        <f t="shared" si="17"/>
        <v>4.6077592966973038</v>
      </c>
      <c r="H22" s="43">
        <f t="shared" si="17"/>
        <v>4.8535431893538723</v>
      </c>
      <c r="I22" s="43">
        <f t="shared" si="17"/>
        <v>4.7391124836372427</v>
      </c>
      <c r="J22" s="43">
        <f t="shared" si="17"/>
        <v>5.321913672148205</v>
      </c>
      <c r="K22" s="43">
        <f t="shared" si="17"/>
        <v>4.4611595498537246</v>
      </c>
      <c r="L22" s="43">
        <f t="shared" si="17"/>
        <v>4.4411819226870826</v>
      </c>
      <c r="M22" s="43">
        <f t="shared" si="17"/>
        <v>4.1718162523531648</v>
      </c>
      <c r="N22" s="43">
        <f t="shared" si="17"/>
        <v>4.7108484323416899</v>
      </c>
      <c r="O22" s="43">
        <f t="shared" si="17"/>
        <v>3.9563613602084802</v>
      </c>
      <c r="P22" s="43">
        <f t="shared" si="17"/>
        <v>4.4203167326185291</v>
      </c>
      <c r="Q22" s="43">
        <f t="shared" si="17"/>
        <v>4.0437483404515415</v>
      </c>
      <c r="R22" s="43">
        <f t="shared" si="17"/>
        <v>5.3493984230789815</v>
      </c>
      <c r="S22" s="43">
        <f t="shared" si="17"/>
        <v>4.4851259069198335</v>
      </c>
      <c r="T22" s="43">
        <f t="shared" si="17"/>
        <v>4.793420979497121</v>
      </c>
      <c r="U22" s="43">
        <f t="shared" si="17"/>
        <v>4.3666531361382654</v>
      </c>
      <c r="V22" s="43">
        <f t="shared" si="17"/>
        <v>6.0764385118931719</v>
      </c>
      <c r="W22" s="43">
        <f t="shared" si="17"/>
        <v>5.2108723087340936</v>
      </c>
      <c r="X22" s="43">
        <f t="shared" si="17"/>
        <v>6.0470155551395921</v>
      </c>
      <c r="Y22" s="43">
        <f t="shared" si="17"/>
        <v>5.1596196708256876</v>
      </c>
      <c r="Z22" s="43">
        <f t="shared" si="17"/>
        <v>6.6139301761635254</v>
      </c>
      <c r="AA22" s="43">
        <f t="shared" si="17"/>
        <v>5.2932801387626354</v>
      </c>
      <c r="AB22" s="43">
        <f t="shared" si="17"/>
        <v>5.6840991505084437</v>
      </c>
      <c r="AC22" s="43">
        <f t="shared" si="17"/>
        <v>5.0857106530298548</v>
      </c>
      <c r="AD22" s="43">
        <f t="shared" si="17"/>
        <v>5.7107621358798752</v>
      </c>
      <c r="AE22" s="43">
        <f t="shared" si="17"/>
        <v>4.7162307509331622</v>
      </c>
      <c r="AF22" s="43">
        <f t="shared" si="17"/>
        <v>4.5039217678868306</v>
      </c>
      <c r="AG22" s="43">
        <f t="shared" si="17"/>
        <v>5.3599459281751427</v>
      </c>
      <c r="AH22" s="43">
        <f t="shared" si="17"/>
        <v>6.2242141522750583</v>
      </c>
      <c r="AI22" s="43">
        <f t="shared" si="17"/>
        <v>7.327034503355172</v>
      </c>
      <c r="AJ22" s="43">
        <f t="shared" si="17"/>
        <v>4.6804501002361834</v>
      </c>
      <c r="AK22" s="43">
        <f t="shared" si="17"/>
        <v>5.0259434306636361</v>
      </c>
      <c r="AL22" s="43">
        <f t="shared" si="17"/>
        <v>5.8832107206940787</v>
      </c>
      <c r="AM22" s="43">
        <f t="shared" si="17"/>
        <v>4.5285869370920659</v>
      </c>
      <c r="AN22" s="43">
        <f t="shared" si="17"/>
        <v>4.5199158017020604</v>
      </c>
      <c r="AO22" s="43">
        <f t="shared" si="17"/>
        <v>4.8331081299257717</v>
      </c>
      <c r="AP22" s="43">
        <f t="shared" si="17"/>
        <v>4.3045538685282994</v>
      </c>
      <c r="AQ22" s="43">
        <f t="shared" si="17"/>
        <v>4.6022034568509191</v>
      </c>
      <c r="AR22" s="43">
        <f t="shared" si="17"/>
        <v>5.1301262014712554</v>
      </c>
      <c r="AS22" s="43">
        <f t="shared" si="17"/>
        <v>5.7817575639715093</v>
      </c>
      <c r="AT22" s="43">
        <f t="shared" si="17"/>
        <v>5.2631703912360175</v>
      </c>
      <c r="AU22" s="43">
        <f t="shared" si="17"/>
        <v>6.0616198707114002</v>
      </c>
      <c r="AV22" s="43">
        <f t="shared" si="17"/>
        <v>5.024269986225665</v>
      </c>
      <c r="BA22" s="460"/>
      <c r="BB22" s="460"/>
    </row>
    <row r="23" spans="1:54" s="15" customFormat="1" ht="30" customHeight="1">
      <c r="A23" s="44" t="str">
        <f>IF('1'!$A$1=1,B23,C23)</f>
        <v>Чорні й кольорові метали та вироби з них</v>
      </c>
      <c r="B23" s="45" t="s">
        <v>6</v>
      </c>
      <c r="C23" s="89" t="s">
        <v>21</v>
      </c>
      <c r="D23" s="43">
        <f t="shared" ref="D23:AO23" si="18">D13/D7*100</f>
        <v>4.1537101617523851</v>
      </c>
      <c r="E23" s="43">
        <f t="shared" si="18"/>
        <v>5.1173053381698175</v>
      </c>
      <c r="F23" s="43">
        <f t="shared" si="18"/>
        <v>5.5498890206955291</v>
      </c>
      <c r="G23" s="43">
        <f t="shared" si="18"/>
        <v>4.8064732082445136</v>
      </c>
      <c r="H23" s="43">
        <f t="shared" si="18"/>
        <v>4.9831553450247066</v>
      </c>
      <c r="I23" s="43">
        <f t="shared" si="18"/>
        <v>5.989047254342811</v>
      </c>
      <c r="J23" s="43">
        <f t="shared" si="18"/>
        <v>5.7826630075773782</v>
      </c>
      <c r="K23" s="43">
        <f t="shared" si="18"/>
        <v>4.9695391704989262</v>
      </c>
      <c r="L23" s="43">
        <f t="shared" si="18"/>
        <v>5.1344201165961447</v>
      </c>
      <c r="M23" s="43">
        <f t="shared" si="18"/>
        <v>6.3440836321612615</v>
      </c>
      <c r="N23" s="43">
        <f t="shared" si="18"/>
        <v>6.1747249949644996</v>
      </c>
      <c r="O23" s="43">
        <f t="shared" si="18"/>
        <v>5.6510158152879182</v>
      </c>
      <c r="P23" s="43">
        <f t="shared" si="18"/>
        <v>5.7057692005699954</v>
      </c>
      <c r="Q23" s="43">
        <f t="shared" si="18"/>
        <v>6.2168235355811525</v>
      </c>
      <c r="R23" s="43">
        <f t="shared" si="18"/>
        <v>6.4320645346311185</v>
      </c>
      <c r="S23" s="43">
        <f t="shared" si="18"/>
        <v>6.0681788146369344</v>
      </c>
      <c r="T23" s="43">
        <f t="shared" si="18"/>
        <v>5.5267367697021497</v>
      </c>
      <c r="U23" s="43">
        <f t="shared" si="18"/>
        <v>6.3100838113544899</v>
      </c>
      <c r="V23" s="43">
        <f t="shared" si="18"/>
        <v>6.1244045690449012</v>
      </c>
      <c r="W23" s="43">
        <f t="shared" si="18"/>
        <v>5.3608291011079157</v>
      </c>
      <c r="X23" s="43">
        <f t="shared" si="18"/>
        <v>5.2611672198884625</v>
      </c>
      <c r="Y23" s="43">
        <f t="shared" si="18"/>
        <v>6.2998966887608105</v>
      </c>
      <c r="Z23" s="43">
        <f t="shared" si="18"/>
        <v>6.3308318259453111</v>
      </c>
      <c r="AA23" s="43">
        <f t="shared" si="18"/>
        <v>5.4584728785619117</v>
      </c>
      <c r="AB23" s="43">
        <f t="shared" si="18"/>
        <v>5.1705362467888287</v>
      </c>
      <c r="AC23" s="43">
        <f t="shared" si="18"/>
        <v>6.401657007315313</v>
      </c>
      <c r="AD23" s="43">
        <f t="shared" si="18"/>
        <v>6.6055516052865304</v>
      </c>
      <c r="AE23" s="43">
        <f t="shared" si="18"/>
        <v>5.9031482474411741</v>
      </c>
      <c r="AF23" s="43">
        <f t="shared" si="18"/>
        <v>4.8665745427739084</v>
      </c>
      <c r="AG23" s="43">
        <f t="shared" si="18"/>
        <v>3.3770257059584905</v>
      </c>
      <c r="AH23" s="43">
        <f t="shared" si="18"/>
        <v>5.0558589803228502</v>
      </c>
      <c r="AI23" s="43">
        <f t="shared" si="18"/>
        <v>4.4176001964924705</v>
      </c>
      <c r="AJ23" s="43">
        <f t="shared" si="18"/>
        <v>4.1841360115232886</v>
      </c>
      <c r="AK23" s="43">
        <f t="shared" si="18"/>
        <v>5.2558629400237642</v>
      </c>
      <c r="AL23" s="43">
        <f t="shared" si="18"/>
        <v>5.6901290953774879</v>
      </c>
      <c r="AM23" s="43">
        <f t="shared" si="18"/>
        <v>5.4479459064175311</v>
      </c>
      <c r="AN23" s="43">
        <f t="shared" si="18"/>
        <v>4.8995341787424795</v>
      </c>
      <c r="AO23" s="43">
        <f t="shared" si="18"/>
        <v>5.4044768289889538</v>
      </c>
      <c r="AP23" s="43">
        <f>AP13/AP7*100</f>
        <v>5.8219980348054525</v>
      </c>
      <c r="AQ23" s="43">
        <f>AQ13/AQ7*100</f>
        <v>6.1172739375359768</v>
      </c>
      <c r="AR23" s="43">
        <f>AR13/AR7*100</f>
        <v>5.8339319354428332</v>
      </c>
      <c r="AS23" s="43">
        <f t="shared" ref="AS23:AV23" si="19">AS13/AS7*100</f>
        <v>5.8051980844711597</v>
      </c>
      <c r="AT23" s="43">
        <f t="shared" si="19"/>
        <v>6.0448825864935989</v>
      </c>
      <c r="AU23" s="43">
        <f t="shared" si="19"/>
        <v>4.4926015366295733</v>
      </c>
      <c r="AV23" s="43">
        <f t="shared" si="19"/>
        <v>5.1513549436630885</v>
      </c>
      <c r="BA23" s="460"/>
      <c r="BB23" s="460"/>
    </row>
    <row r="24" spans="1:54" s="15" customFormat="1" ht="31.35" customHeight="1">
      <c r="A24" s="44" t="str">
        <f>IF('1'!$A$1=1,B24,C24)</f>
        <v>Машини, устаткування, транспортні засоби та прилади</v>
      </c>
      <c r="B24" s="45" t="s">
        <v>11</v>
      </c>
      <c r="C24" s="89" t="s">
        <v>22</v>
      </c>
      <c r="D24" s="43">
        <f t="shared" ref="D24:AN24" si="20">D14/D7*100</f>
        <v>15.92279165313194</v>
      </c>
      <c r="E24" s="43">
        <f t="shared" si="20"/>
        <v>17.436439710784612</v>
      </c>
      <c r="F24" s="43">
        <f t="shared" si="20"/>
        <v>21.620169461159357</v>
      </c>
      <c r="G24" s="43">
        <f t="shared" si="20"/>
        <v>22.328490816940874</v>
      </c>
      <c r="H24" s="43">
        <f t="shared" si="20"/>
        <v>22.208610833678694</v>
      </c>
      <c r="I24" s="43">
        <f t="shared" si="20"/>
        <v>27.012628225995698</v>
      </c>
      <c r="J24" s="43">
        <f t="shared" si="20"/>
        <v>26.76191886330669</v>
      </c>
      <c r="K24" s="43">
        <f t="shared" si="20"/>
        <v>25.955283018433136</v>
      </c>
      <c r="L24" s="43">
        <f t="shared" si="20"/>
        <v>25.566651203197051</v>
      </c>
      <c r="M24" s="43">
        <f t="shared" si="20"/>
        <v>28.561994534721414</v>
      </c>
      <c r="N24" s="43">
        <f t="shared" si="20"/>
        <v>28.003410798724502</v>
      </c>
      <c r="O24" s="43">
        <f t="shared" si="20"/>
        <v>27.679182689095633</v>
      </c>
      <c r="P24" s="43">
        <f t="shared" si="20"/>
        <v>26.134214958907588</v>
      </c>
      <c r="Q24" s="43">
        <f t="shared" si="20"/>
        <v>28.130423237923768</v>
      </c>
      <c r="R24" s="43">
        <f t="shared" si="20"/>
        <v>28.463815824424437</v>
      </c>
      <c r="S24" s="43">
        <f t="shared" si="20"/>
        <v>30.816336180748792</v>
      </c>
      <c r="T24" s="43">
        <f t="shared" si="20"/>
        <v>30.253754403151511</v>
      </c>
      <c r="U24" s="43">
        <f t="shared" si="20"/>
        <v>29.955026577386327</v>
      </c>
      <c r="V24" s="43">
        <f t="shared" si="20"/>
        <v>33.124129170082917</v>
      </c>
      <c r="W24" s="43">
        <f t="shared" si="20"/>
        <v>34.449417391480338</v>
      </c>
      <c r="X24" s="43">
        <f t="shared" si="20"/>
        <v>29.735912309529862</v>
      </c>
      <c r="Y24" s="43">
        <f t="shared" si="20"/>
        <v>33.307509538595703</v>
      </c>
      <c r="Z24" s="43">
        <f t="shared" si="20"/>
        <v>35.771953314718743</v>
      </c>
      <c r="AA24" s="43">
        <f t="shared" si="20"/>
        <v>34.93941163935105</v>
      </c>
      <c r="AB24" s="43">
        <f t="shared" si="20"/>
        <v>31.132208336583489</v>
      </c>
      <c r="AC24" s="43">
        <f t="shared" si="20"/>
        <v>34.884109264478447</v>
      </c>
      <c r="AD24" s="43">
        <f t="shared" si="20"/>
        <v>30.284951120098903</v>
      </c>
      <c r="AE24" s="43">
        <f t="shared" si="20"/>
        <v>29.821496435695057</v>
      </c>
      <c r="AF24" s="43">
        <f t="shared" si="20"/>
        <v>24.445464346242545</v>
      </c>
      <c r="AG24" s="43">
        <f t="shared" si="20"/>
        <v>26.491288654646262</v>
      </c>
      <c r="AH24" s="43">
        <f t="shared" si="20"/>
        <v>26.317489036578142</v>
      </c>
      <c r="AI24" s="43">
        <f t="shared" si="20"/>
        <v>28.992583304205844</v>
      </c>
      <c r="AJ24" s="43">
        <f t="shared" si="20"/>
        <v>26.979009131412202</v>
      </c>
      <c r="AK24" s="43">
        <f t="shared" si="20"/>
        <v>29.894388414254401</v>
      </c>
      <c r="AL24" s="43">
        <f t="shared" si="20"/>
        <v>32.081633823400054</v>
      </c>
      <c r="AM24" s="43">
        <f t="shared" si="20"/>
        <v>34.113445962587704</v>
      </c>
      <c r="AN24" s="43">
        <f t="shared" si="20"/>
        <v>19.437777635910418</v>
      </c>
      <c r="AO24" s="43">
        <f>AO14/AO7*100</f>
        <v>25.557516671966884</v>
      </c>
      <c r="AP24" s="43">
        <f>AP14/AP7*100</f>
        <v>27.478596782132669</v>
      </c>
      <c r="AQ24" s="43">
        <f>AQ14/AQ7*100</f>
        <v>28.541666517772295</v>
      </c>
      <c r="AR24" s="43">
        <f>AR14/AR7*100</f>
        <v>32.000000926398769</v>
      </c>
      <c r="AS24" s="43">
        <f t="shared" ref="AS24:AV24" si="21">AS14/AS7*100</f>
        <v>33.618836236851116</v>
      </c>
      <c r="AT24" s="43">
        <f t="shared" si="21"/>
        <v>31.340903705414096</v>
      </c>
      <c r="AU24" s="43">
        <f t="shared" si="21"/>
        <v>26.837295772311869</v>
      </c>
      <c r="AV24" s="43">
        <f t="shared" si="21"/>
        <v>30.854556741933749</v>
      </c>
      <c r="BA24" s="460"/>
      <c r="BB24" s="460"/>
    </row>
    <row r="25" spans="1:54" s="15" customFormat="1" ht="25.35" customHeight="1">
      <c r="A25" s="44" t="str">
        <f>IF('1'!$A$1=1,B25,C25)</f>
        <v>Різне*</v>
      </c>
      <c r="B25" s="45" t="s">
        <v>8</v>
      </c>
      <c r="C25" s="90" t="s">
        <v>23</v>
      </c>
      <c r="D25" s="43">
        <f t="shared" ref="D25:AO25" si="22">D15/D7*100</f>
        <v>11.616468637980022</v>
      </c>
      <c r="E25" s="43">
        <f t="shared" si="22"/>
        <v>12.036490321869325</v>
      </c>
      <c r="F25" s="43">
        <f t="shared" si="22"/>
        <v>11.751316536477749</v>
      </c>
      <c r="G25" s="43">
        <f t="shared" si="22"/>
        <v>12.26673508262177</v>
      </c>
      <c r="H25" s="43">
        <f t="shared" si="22"/>
        <v>11.716408326886279</v>
      </c>
      <c r="I25" s="43">
        <f t="shared" si="22"/>
        <v>12.345418418860861</v>
      </c>
      <c r="J25" s="43">
        <f t="shared" si="22"/>
        <v>11.645953081244352</v>
      </c>
      <c r="K25" s="43">
        <f t="shared" si="22"/>
        <v>11.208803301781849</v>
      </c>
      <c r="L25" s="43">
        <f t="shared" si="22"/>
        <v>7.5954070561282823</v>
      </c>
      <c r="M25" s="43">
        <f>M15/M7*100</f>
        <v>7.7812710095871829</v>
      </c>
      <c r="N25" s="43">
        <f t="shared" ref="N25:AM25" si="23">N15/N7*100</f>
        <v>7.7595554680351482</v>
      </c>
      <c r="O25" s="43">
        <f t="shared" si="23"/>
        <v>7.8690635835001892</v>
      </c>
      <c r="P25" s="43">
        <f t="shared" si="23"/>
        <v>7.5387802049888926</v>
      </c>
      <c r="Q25" s="43">
        <f t="shared" si="23"/>
        <v>7.6258436167416415</v>
      </c>
      <c r="R25" s="43">
        <f t="shared" si="23"/>
        <v>6.2481964529650114</v>
      </c>
      <c r="S25" s="43">
        <f t="shared" si="23"/>
        <v>5.2620969225893122</v>
      </c>
      <c r="T25" s="43">
        <f t="shared" si="23"/>
        <v>6.6466201686919382</v>
      </c>
      <c r="U25" s="43">
        <f t="shared" si="23"/>
        <v>6.9190890820825022</v>
      </c>
      <c r="V25" s="43">
        <f t="shared" si="23"/>
        <v>6.0507287052598402</v>
      </c>
      <c r="W25" s="43">
        <f t="shared" si="23"/>
        <v>6.3540027826477257</v>
      </c>
      <c r="X25" s="43">
        <f t="shared" si="23"/>
        <v>4.0802045825370392</v>
      </c>
      <c r="Y25" s="43">
        <f t="shared" si="23"/>
        <v>3.5389883785643028</v>
      </c>
      <c r="Z25" s="43">
        <f t="shared" si="23"/>
        <v>4.3841548641290204</v>
      </c>
      <c r="AA25" s="43">
        <f t="shared" si="23"/>
        <v>4.1659557834191565</v>
      </c>
      <c r="AB25" s="43">
        <f t="shared" si="23"/>
        <v>3.6854838517076152</v>
      </c>
      <c r="AC25" s="43">
        <f t="shared" si="23"/>
        <v>3.1739273267758112</v>
      </c>
      <c r="AD25" s="43">
        <f t="shared" si="23"/>
        <v>3.3341184505528525</v>
      </c>
      <c r="AE25" s="43">
        <f t="shared" si="23"/>
        <v>3.8971680246996732</v>
      </c>
      <c r="AF25" s="43">
        <f t="shared" si="23"/>
        <v>6.0970397631147977</v>
      </c>
      <c r="AG25" s="43">
        <f t="shared" si="23"/>
        <v>15.701854254348463</v>
      </c>
      <c r="AH25" s="43">
        <f t="shared" si="23"/>
        <v>8.8874803855723084</v>
      </c>
      <c r="AI25" s="43">
        <f t="shared" si="23"/>
        <v>12.667748237061804</v>
      </c>
      <c r="AJ25" s="43">
        <f t="shared" si="23"/>
        <v>9.516041390221023</v>
      </c>
      <c r="AK25" s="43">
        <f t="shared" si="23"/>
        <v>14.312619347260902</v>
      </c>
      <c r="AL25" s="43">
        <f t="shared" si="23"/>
        <v>13.700671862018426</v>
      </c>
      <c r="AM25" s="43">
        <f t="shared" si="23"/>
        <v>13.000007049223115</v>
      </c>
      <c r="AN25" s="43">
        <f t="shared" si="22"/>
        <v>11.924186610255321</v>
      </c>
      <c r="AO25" s="43">
        <f t="shared" si="22"/>
        <v>11.681208816390642</v>
      </c>
      <c r="AP25" s="43">
        <f>AP15/AP7*100</f>
        <v>7.7590158939045875</v>
      </c>
      <c r="AQ25" s="43">
        <f>AQ15/AQ7*100</f>
        <v>6.5625743633201203</v>
      </c>
      <c r="AR25" s="43">
        <f>AR15/AR7*100</f>
        <v>6.4833892631044971</v>
      </c>
      <c r="AS25" s="43">
        <f t="shared" ref="AS25:AV25" si="24">AS15/AS7*100</f>
        <v>4.0770440006876445</v>
      </c>
      <c r="AT25" s="43">
        <f t="shared" si="24"/>
        <v>3.5441358898080373</v>
      </c>
      <c r="AU25" s="43">
        <f t="shared" si="24"/>
        <v>10.804291743582334</v>
      </c>
      <c r="AV25" s="43">
        <f t="shared" si="24"/>
        <v>12.615849259428794</v>
      </c>
      <c r="BA25" s="460"/>
      <c r="BB25" s="460"/>
    </row>
    <row r="26" spans="1:54" s="15" customFormat="1" ht="8.1" customHeight="1">
      <c r="A26" s="46"/>
      <c r="B26" s="75"/>
      <c r="C26" s="4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54" s="15" customFormat="1" ht="27" customHeight="1">
      <c r="A27" s="39" t="str">
        <f>IF('1'!$A$1=1,B27,C27)</f>
        <v>Темпи зростання до відповідного періоду попереднього року,%</v>
      </c>
      <c r="B27" s="40" t="s">
        <v>12</v>
      </c>
      <c r="C27" s="91" t="s">
        <v>31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54" s="50" customFormat="1" ht="23.1" customHeight="1">
      <c r="A28" s="39" t="str">
        <f>IF('1'!$A$1=1,B28,C28)</f>
        <v>УСЬОГО</v>
      </c>
      <c r="B28" s="40" t="s">
        <v>10</v>
      </c>
      <c r="C28" s="88" t="s">
        <v>25</v>
      </c>
      <c r="D28" s="49"/>
      <c r="E28" s="49"/>
      <c r="F28" s="49"/>
      <c r="G28" s="49"/>
      <c r="H28" s="49">
        <f>H7/D7*100</f>
        <v>109.26432628631551</v>
      </c>
      <c r="I28" s="49">
        <f>I7/E7*100</f>
        <v>114.90650394971264</v>
      </c>
      <c r="J28" s="49">
        <f>J7/F7*100</f>
        <v>128.11362820515092</v>
      </c>
      <c r="K28" s="49">
        <f>K7/G7*100</f>
        <v>133.72552935819499</v>
      </c>
      <c r="L28" s="49">
        <f t="shared" ref="H28:AC36" si="25">L7/H7*100</f>
        <v>129.87923188656731</v>
      </c>
      <c r="M28" s="49">
        <f t="shared" si="25"/>
        <v>134.59057548378212</v>
      </c>
      <c r="N28" s="49">
        <f t="shared" si="25"/>
        <v>120.82104799403588</v>
      </c>
      <c r="O28" s="49">
        <f t="shared" si="25"/>
        <v>123.38609449379105</v>
      </c>
      <c r="P28" s="49">
        <f t="shared" si="25"/>
        <v>113.60390639589207</v>
      </c>
      <c r="Q28" s="49">
        <f t="shared" si="25"/>
        <v>113.35234233366151</v>
      </c>
      <c r="R28" s="49">
        <f t="shared" si="25"/>
        <v>124.46814553334977</v>
      </c>
      <c r="S28" s="49">
        <f t="shared" si="25"/>
        <v>113.68800313793299</v>
      </c>
      <c r="T28" s="49">
        <f t="shared" si="25"/>
        <v>107.89114702999767</v>
      </c>
      <c r="U28" s="49">
        <f t="shared" si="25"/>
        <v>112.31401541373725</v>
      </c>
      <c r="V28" s="49">
        <f t="shared" si="25"/>
        <v>99.964649709699046</v>
      </c>
      <c r="W28" s="49">
        <f t="shared" si="25"/>
        <v>90.630088072813336</v>
      </c>
      <c r="X28" s="49">
        <f t="shared" si="25"/>
        <v>88.514732373932631</v>
      </c>
      <c r="Y28" s="49">
        <f t="shared" si="25"/>
        <v>73.102389048971389</v>
      </c>
      <c r="Z28" s="49">
        <f t="shared" si="25"/>
        <v>88.886888608646871</v>
      </c>
      <c r="AA28" s="49">
        <f t="shared" si="25"/>
        <v>110.03256508659356</v>
      </c>
      <c r="AB28" s="49">
        <f t="shared" si="25"/>
        <v>122.09272809831262</v>
      </c>
      <c r="AC28" s="49">
        <f t="shared" si="25"/>
        <v>150.11322272689088</v>
      </c>
      <c r="AD28" s="49">
        <f t="shared" ref="AD28:AD35" si="26">AD7/Z7*100</f>
        <v>138.27558684606845</v>
      </c>
      <c r="AE28" s="49">
        <f t="shared" ref="AE28:AE36" si="27">AE7/AA7*100</f>
        <v>132.81828753194074</v>
      </c>
      <c r="AF28" s="49">
        <f t="shared" ref="AF28:AH36" si="28">AF7/AB7*100</f>
        <v>97.917144061473877</v>
      </c>
      <c r="AG28" s="49">
        <f t="shared" si="28"/>
        <v>79.624881396322778</v>
      </c>
      <c r="AH28" s="49">
        <f t="shared" si="28"/>
        <v>97.020733518827541</v>
      </c>
      <c r="AI28" s="49">
        <f t="shared" ref="AI28:AI36" si="29">AI7/AE7*100</f>
        <v>104.23002971710783</v>
      </c>
      <c r="AJ28" s="49">
        <f t="shared" ref="AJ28:AJ36" si="30">AJ7/AF7*100</f>
        <v>147.79203359110568</v>
      </c>
      <c r="AK28" s="49">
        <f t="shared" ref="AK28:AK36" si="31">AK7/AG7*100</f>
        <v>159.99508644252722</v>
      </c>
      <c r="AL28" s="49">
        <f t="shared" ref="AL28:AL36" si="32">AL7/AH7*100</f>
        <v>121.36376088298655</v>
      </c>
      <c r="AM28" s="49">
        <f t="shared" ref="AM28:AM36" si="33">AM7/AI7*100</f>
        <v>103.02410231397397</v>
      </c>
      <c r="AN28" s="49">
        <f t="shared" ref="AN28:AN36" si="34">AN7/AJ7*100</f>
        <v>147.60850691927263</v>
      </c>
      <c r="AO28" s="49">
        <f t="shared" ref="AO28:AS36" si="35">AO7/AN7*100</f>
        <v>121.93387768312158</v>
      </c>
      <c r="AP28" s="49">
        <f t="shared" si="35"/>
        <v>126.58289189252019</v>
      </c>
      <c r="AQ28" s="49">
        <f t="shared" si="35"/>
        <v>116.27464619112015</v>
      </c>
      <c r="AR28" s="49">
        <f t="shared" si="35"/>
        <v>101.82613957926266</v>
      </c>
      <c r="AS28" s="49">
        <f t="shared" si="35"/>
        <v>90.295088020444425</v>
      </c>
      <c r="AT28" s="49">
        <f t="shared" ref="AT28:AT36" si="36">AT7/AS7*100</f>
        <v>135.18365442261623</v>
      </c>
      <c r="AU28" s="49">
        <f t="shared" ref="AU28:AU36" si="37">AU7/AT7*100</f>
        <v>95.55212675720442</v>
      </c>
      <c r="AV28" s="49">
        <f t="shared" ref="AV28:AV36" si="38">AV7/AU7*100</f>
        <v>128.08016381080927</v>
      </c>
      <c r="BA28" s="461"/>
      <c r="BB28" s="461"/>
    </row>
    <row r="29" spans="1:54" s="15" customFormat="1" ht="25.35" customHeight="1">
      <c r="A29" s="44" t="str">
        <f>IF('1'!$A$1=1,B29,C29)</f>
        <v>Продовольчі товари та сировина для їх виробництва</v>
      </c>
      <c r="B29" s="45" t="s">
        <v>1</v>
      </c>
      <c r="C29" s="89" t="s">
        <v>16</v>
      </c>
      <c r="D29" s="43"/>
      <c r="E29" s="43"/>
      <c r="F29" s="43"/>
      <c r="G29" s="43"/>
      <c r="H29" s="43">
        <f>H8/D8*100</f>
        <v>128.56503446423775</v>
      </c>
      <c r="I29" s="43">
        <f t="shared" si="25"/>
        <v>135.67524856785408</v>
      </c>
      <c r="J29" s="43">
        <f t="shared" si="25"/>
        <v>134.78787878787878</v>
      </c>
      <c r="K29" s="43">
        <f t="shared" si="25"/>
        <v>132.05863312679182</v>
      </c>
      <c r="L29" s="43">
        <f t="shared" si="25"/>
        <v>101.9635148308035</v>
      </c>
      <c r="M29" s="43">
        <f t="shared" si="25"/>
        <v>112.81242416889106</v>
      </c>
      <c r="N29" s="43">
        <f t="shared" si="25"/>
        <v>118.634040136312</v>
      </c>
      <c r="O29" s="43">
        <f t="shared" si="25"/>
        <v>126.36646941419518</v>
      </c>
      <c r="P29" s="43">
        <f t="shared" si="25"/>
        <v>124.35468451242831</v>
      </c>
      <c r="Q29" s="43">
        <f t="shared" si="25"/>
        <v>122.39191223919121</v>
      </c>
      <c r="R29" s="43">
        <f t="shared" si="25"/>
        <v>121.67564332734891</v>
      </c>
      <c r="S29" s="43">
        <f t="shared" si="25"/>
        <v>114.67483166615867</v>
      </c>
      <c r="T29" s="43">
        <f t="shared" si="25"/>
        <v>106.81200406358968</v>
      </c>
      <c r="U29" s="43">
        <f t="shared" si="25"/>
        <v>113.12478031634446</v>
      </c>
      <c r="V29" s="43">
        <f t="shared" si="25"/>
        <v>102.33457931667651</v>
      </c>
      <c r="W29" s="43">
        <f t="shared" si="25"/>
        <v>106.66908300108734</v>
      </c>
      <c r="X29" s="43">
        <f t="shared" si="25"/>
        <v>108.48285435196135</v>
      </c>
      <c r="Y29" s="43">
        <f t="shared" si="25"/>
        <v>111.86303753417847</v>
      </c>
      <c r="Z29" s="43">
        <f t="shared" si="25"/>
        <v>127.81480294777315</v>
      </c>
      <c r="AA29" s="43">
        <f t="shared" si="25"/>
        <v>128.23649337410805</v>
      </c>
      <c r="AB29" s="43">
        <f t="shared" si="25"/>
        <v>124.13866641391402</v>
      </c>
      <c r="AC29" s="43">
        <f t="shared" si="25"/>
        <v>132.58430087217377</v>
      </c>
      <c r="AD29" s="43">
        <f t="shared" si="26"/>
        <v>118.05670451981649</v>
      </c>
      <c r="AE29" s="43">
        <f t="shared" si="27"/>
        <v>109.1008655714538</v>
      </c>
      <c r="AF29" s="43">
        <f t="shared" si="28"/>
        <v>80.056882169921167</v>
      </c>
      <c r="AG29" s="43">
        <f t="shared" si="28"/>
        <v>80.20656568830789</v>
      </c>
      <c r="AH29" s="43">
        <f t="shared" ref="AH29" si="39">AH8/AD8*100</f>
        <v>111.71486813606828</v>
      </c>
      <c r="AI29" s="43">
        <f t="shared" si="29"/>
        <v>102.46591755448333</v>
      </c>
      <c r="AJ29" s="43">
        <f t="shared" si="30"/>
        <v>155.8045826279774</v>
      </c>
      <c r="AK29" s="43">
        <f t="shared" si="31"/>
        <v>159.56118584301947</v>
      </c>
      <c r="AL29" s="43">
        <f t="shared" si="32"/>
        <v>109.00572123700367</v>
      </c>
      <c r="AM29" s="43">
        <f t="shared" si="33"/>
        <v>110.22517184166864</v>
      </c>
      <c r="AN29" s="43">
        <f t="shared" si="34"/>
        <v>114.51351268631591</v>
      </c>
      <c r="AO29" s="43">
        <f t="shared" si="35"/>
        <v>132.32126152612588</v>
      </c>
      <c r="AP29" s="43">
        <f t="shared" si="35"/>
        <v>114.81679728528722</v>
      </c>
      <c r="AQ29" s="43">
        <f t="shared" si="35"/>
        <v>120.28991881217731</v>
      </c>
      <c r="AR29" s="43">
        <f t="shared" si="35"/>
        <v>107.08352223700952</v>
      </c>
      <c r="AS29" s="43">
        <f t="shared" si="35"/>
        <v>119.30060570468652</v>
      </c>
      <c r="AT29" s="43">
        <f>AT8/AS8*100</f>
        <v>119.61764116653788</v>
      </c>
      <c r="AU29" s="43">
        <f t="shared" si="37"/>
        <v>93.848156265252797</v>
      </c>
      <c r="AV29" s="43">
        <f t="shared" si="38"/>
        <v>129.27616483617342</v>
      </c>
      <c r="BA29" s="461"/>
      <c r="BB29" s="461"/>
    </row>
    <row r="30" spans="1:54" s="15" customFormat="1" ht="27.6" customHeight="1">
      <c r="A30" s="44" t="str">
        <f>IF('1'!$A$1=1,B30,C30)</f>
        <v>Мінеральні продукти</v>
      </c>
      <c r="B30" s="45" t="s">
        <v>2</v>
      </c>
      <c r="C30" s="89" t="s">
        <v>17</v>
      </c>
      <c r="D30" s="43"/>
      <c r="E30" s="43"/>
      <c r="F30" s="43"/>
      <c r="G30" s="43"/>
      <c r="H30" s="43">
        <f t="shared" si="25"/>
        <v>60.377029656955294</v>
      </c>
      <c r="I30" s="43">
        <f t="shared" si="25"/>
        <v>57.356471858332938</v>
      </c>
      <c r="J30" s="43">
        <f t="shared" si="25"/>
        <v>103.2468984016989</v>
      </c>
      <c r="K30" s="43">
        <f t="shared" si="25"/>
        <v>127.19361359509371</v>
      </c>
      <c r="L30" s="43">
        <f t="shared" si="25"/>
        <v>180.57346290772637</v>
      </c>
      <c r="M30" s="43">
        <f t="shared" si="25"/>
        <v>193.55826497359254</v>
      </c>
      <c r="N30" s="43">
        <f t="shared" si="25"/>
        <v>143.62471808750564</v>
      </c>
      <c r="O30" s="43">
        <f t="shared" si="25"/>
        <v>127.73812089214525</v>
      </c>
      <c r="P30" s="43">
        <f t="shared" si="25"/>
        <v>99.589705333830665</v>
      </c>
      <c r="Q30" s="43">
        <f t="shared" si="25"/>
        <v>120.04092947648006</v>
      </c>
      <c r="R30" s="43">
        <f t="shared" si="25"/>
        <v>133.59127682026028</v>
      </c>
      <c r="S30" s="43">
        <f t="shared" si="25"/>
        <v>112.30349103254854</v>
      </c>
      <c r="T30" s="43">
        <f t="shared" si="25"/>
        <v>95.999197431781695</v>
      </c>
      <c r="U30" s="43">
        <f t="shared" si="25"/>
        <v>105.95475594568779</v>
      </c>
      <c r="V30" s="43">
        <f t="shared" si="25"/>
        <v>84.264274430151204</v>
      </c>
      <c r="W30" s="43">
        <f t="shared" si="25"/>
        <v>72.195621150668472</v>
      </c>
      <c r="X30" s="43">
        <f t="shared" si="25"/>
        <v>83.086012066491094</v>
      </c>
      <c r="Y30" s="43">
        <f t="shared" si="25"/>
        <v>48.640907431075405</v>
      </c>
      <c r="Z30" s="43">
        <f t="shared" si="25"/>
        <v>52.680504407990178</v>
      </c>
      <c r="AA30" s="43">
        <f t="shared" si="25"/>
        <v>81.455713486872057</v>
      </c>
      <c r="AB30" s="43">
        <f t="shared" si="25"/>
        <v>119.00385711889989</v>
      </c>
      <c r="AC30" s="43">
        <f t="shared" si="25"/>
        <v>152.75777126099709</v>
      </c>
      <c r="AD30" s="43">
        <f>AD9/Z9*100</f>
        <v>235.01599339081071</v>
      </c>
      <c r="AE30" s="43">
        <f t="shared" si="27"/>
        <v>212.01526254450246</v>
      </c>
      <c r="AF30" s="43">
        <f t="shared" si="28"/>
        <v>151.29224091767426</v>
      </c>
      <c r="AG30" s="43">
        <f t="shared" si="28"/>
        <v>109.86438959961913</v>
      </c>
      <c r="AH30" s="43">
        <f t="shared" si="28"/>
        <v>101.60351168156907</v>
      </c>
      <c r="AI30" s="43">
        <f t="shared" si="29"/>
        <v>89.692018072289159</v>
      </c>
      <c r="AJ30" s="43">
        <f t="shared" si="30"/>
        <v>128.71181073025335</v>
      </c>
      <c r="AK30" s="43">
        <f t="shared" si="31"/>
        <v>105.41825095057034</v>
      </c>
      <c r="AL30" s="43">
        <f t="shared" si="32"/>
        <v>68.501548042546773</v>
      </c>
      <c r="AM30" s="43">
        <f t="shared" si="33"/>
        <v>74.402028360101085</v>
      </c>
      <c r="AN30" s="43">
        <f t="shared" si="34"/>
        <v>175.83022759344357</v>
      </c>
      <c r="AO30" s="43">
        <f t="shared" si="35"/>
        <v>85.129912623317182</v>
      </c>
      <c r="AP30" s="43">
        <f t="shared" si="35"/>
        <v>153.94143327483428</v>
      </c>
      <c r="AQ30" s="43">
        <f t="shared" si="35"/>
        <v>116.30236107708831</v>
      </c>
      <c r="AR30" s="43">
        <f t="shared" si="35"/>
        <v>88.006416020609038</v>
      </c>
      <c r="AS30" s="43">
        <f t="shared" si="35"/>
        <v>65.079408912944757</v>
      </c>
      <c r="AT30" s="43">
        <f t="shared" si="36"/>
        <v>179.07628041622073</v>
      </c>
      <c r="AU30" s="43">
        <f t="shared" si="37"/>
        <v>108.13835010886766</v>
      </c>
      <c r="AV30" s="43">
        <f t="shared" si="38"/>
        <v>92.380639349450973</v>
      </c>
      <c r="BA30" s="461"/>
      <c r="BB30" s="461"/>
    </row>
    <row r="31" spans="1:54" s="15" customFormat="1" ht="29.1" customHeight="1">
      <c r="A31" s="44" t="str">
        <f>IF('1'!$A$1=1,B31,C31)</f>
        <v>Продукція хімічної та пов'язаних з нею галузей промисловості</v>
      </c>
      <c r="B31" s="45" t="s">
        <v>3</v>
      </c>
      <c r="C31" s="89" t="s">
        <v>18</v>
      </c>
      <c r="D31" s="43"/>
      <c r="E31" s="43"/>
      <c r="F31" s="43"/>
      <c r="G31" s="43"/>
      <c r="H31" s="43">
        <f t="shared" si="25"/>
        <v>136.73355629877369</v>
      </c>
      <c r="I31" s="43">
        <f t="shared" si="25"/>
        <v>129.11802682547631</v>
      </c>
      <c r="J31" s="43">
        <f t="shared" si="25"/>
        <v>122.58683243593002</v>
      </c>
      <c r="K31" s="43">
        <f t="shared" si="25"/>
        <v>126.33510078976218</v>
      </c>
      <c r="L31" s="43">
        <f t="shared" si="25"/>
        <v>113.52703554089612</v>
      </c>
      <c r="M31" s="43">
        <f t="shared" si="25"/>
        <v>123.33312924753565</v>
      </c>
      <c r="N31" s="43">
        <f t="shared" si="25"/>
        <v>116.62865006503667</v>
      </c>
      <c r="O31" s="43">
        <f t="shared" si="25"/>
        <v>125.93858468513139</v>
      </c>
      <c r="P31" s="43">
        <f t="shared" si="25"/>
        <v>118.3658146443378</v>
      </c>
      <c r="Q31" s="43">
        <f t="shared" si="25"/>
        <v>106.67858088429971</v>
      </c>
      <c r="R31" s="43">
        <f t="shared" si="25"/>
        <v>115.31971293722118</v>
      </c>
      <c r="S31" s="43">
        <f t="shared" si="25"/>
        <v>106.41496168178304</v>
      </c>
      <c r="T31" s="43">
        <f t="shared" si="25"/>
        <v>104.66091177362861</v>
      </c>
      <c r="U31" s="43">
        <f t="shared" si="25"/>
        <v>112.77688155363902</v>
      </c>
      <c r="V31" s="43">
        <f t="shared" si="25"/>
        <v>96.410450480755756</v>
      </c>
      <c r="W31" s="43">
        <f t="shared" si="25"/>
        <v>84.182776801405979</v>
      </c>
      <c r="X31" s="43">
        <f t="shared" si="25"/>
        <v>92.268570976837339</v>
      </c>
      <c r="Y31" s="43">
        <f t="shared" si="25"/>
        <v>81.986108245650229</v>
      </c>
      <c r="Z31" s="43">
        <f t="shared" si="25"/>
        <v>106.35022170531366</v>
      </c>
      <c r="AA31" s="43">
        <f t="shared" si="25"/>
        <v>134.34316480135621</v>
      </c>
      <c r="AB31" s="43">
        <f t="shared" si="25"/>
        <v>121.10238469227474</v>
      </c>
      <c r="AC31" s="43">
        <f t="shared" si="25"/>
        <v>149.71648100926049</v>
      </c>
      <c r="AD31" s="43">
        <f t="shared" si="26"/>
        <v>139.09614096482713</v>
      </c>
      <c r="AE31" s="43">
        <f t="shared" si="27"/>
        <v>135.42635477765054</v>
      </c>
      <c r="AF31" s="43">
        <f>AF10/AB10*100</f>
        <v>91.421799830204691</v>
      </c>
      <c r="AG31" s="43">
        <f>AG10/AC10*100</f>
        <v>56.884013311968452</v>
      </c>
      <c r="AH31" s="43">
        <f t="shared" si="28"/>
        <v>83.86091810560869</v>
      </c>
      <c r="AI31" s="43">
        <f t="shared" si="29"/>
        <v>76.858833882629028</v>
      </c>
      <c r="AJ31" s="43">
        <f t="shared" si="30"/>
        <v>132.86471566945687</v>
      </c>
      <c r="AK31" s="43">
        <f t="shared" si="31"/>
        <v>194.18693982074265</v>
      </c>
      <c r="AL31" s="43">
        <f t="shared" si="32"/>
        <v>125.23819010676074</v>
      </c>
      <c r="AM31" s="43">
        <f t="shared" si="33"/>
        <v>111.65641417089489</v>
      </c>
      <c r="AN31" s="43">
        <f t="shared" si="34"/>
        <v>160.54808084338049</v>
      </c>
      <c r="AO31" s="43">
        <f t="shared" si="35"/>
        <v>128.47442664780181</v>
      </c>
      <c r="AP31" s="43">
        <f t="shared" si="35"/>
        <v>119.86116340361446</v>
      </c>
      <c r="AQ31" s="43">
        <f t="shared" si="35"/>
        <v>111.51558223817246</v>
      </c>
      <c r="AR31" s="43">
        <f t="shared" si="35"/>
        <v>98.973976176811291</v>
      </c>
      <c r="AS31" s="43">
        <f t="shared" si="35"/>
        <v>102.59058325477153</v>
      </c>
      <c r="AT31" s="43">
        <f t="shared" si="36"/>
        <v>135.83260800965402</v>
      </c>
      <c r="AU31" s="43">
        <f t="shared" si="37"/>
        <v>77.279875418038856</v>
      </c>
      <c r="AV31" s="43">
        <f t="shared" si="38"/>
        <v>134.75734441533731</v>
      </c>
      <c r="BA31" s="461"/>
      <c r="BB31" s="461"/>
    </row>
    <row r="32" spans="1:54" s="15" customFormat="1" ht="25.35" customHeight="1">
      <c r="A32" s="44" t="str">
        <f>IF('1'!$A$1=1,B32,C32)</f>
        <v>Деревина та вироби з неї</v>
      </c>
      <c r="B32" s="45" t="s">
        <v>4</v>
      </c>
      <c r="C32" s="89" t="s">
        <v>19</v>
      </c>
      <c r="D32" s="43"/>
      <c r="E32" s="43"/>
      <c r="F32" s="43"/>
      <c r="G32" s="43"/>
      <c r="H32" s="43">
        <f t="shared" si="25"/>
        <v>128.32935042363675</v>
      </c>
      <c r="I32" s="43">
        <f t="shared" si="25"/>
        <v>138.29832833261895</v>
      </c>
      <c r="J32" s="43">
        <f t="shared" si="25"/>
        <v>126.26115461664543</v>
      </c>
      <c r="K32" s="43">
        <f t="shared" si="25"/>
        <v>123.68055555555554</v>
      </c>
      <c r="L32" s="43">
        <f t="shared" si="25"/>
        <v>110.36058913153886</v>
      </c>
      <c r="M32" s="43">
        <f t="shared" si="25"/>
        <v>114.89229815589648</v>
      </c>
      <c r="N32" s="43">
        <f t="shared" si="25"/>
        <v>112.23135727679214</v>
      </c>
      <c r="O32" s="43">
        <f t="shared" si="25"/>
        <v>123.51207186973609</v>
      </c>
      <c r="P32" s="43">
        <f t="shared" si="25"/>
        <v>126.32305568338703</v>
      </c>
      <c r="Q32" s="43">
        <f t="shared" si="25"/>
        <v>116.02373887240356</v>
      </c>
      <c r="R32" s="43">
        <f t="shared" si="25"/>
        <v>120.97416784475004</v>
      </c>
      <c r="S32" s="43">
        <f t="shared" si="25"/>
        <v>110.02386634844869</v>
      </c>
      <c r="T32" s="43">
        <f t="shared" si="25"/>
        <v>95.980570734669087</v>
      </c>
      <c r="U32" s="43">
        <f t="shared" si="25"/>
        <v>98.953731690304579</v>
      </c>
      <c r="V32" s="43">
        <f t="shared" si="25"/>
        <v>85.743121215340494</v>
      </c>
      <c r="W32" s="43">
        <f t="shared" si="25"/>
        <v>81.200289226319597</v>
      </c>
      <c r="X32" s="43">
        <f t="shared" si="25"/>
        <v>89.979757085020239</v>
      </c>
      <c r="Y32" s="43">
        <f t="shared" si="25"/>
        <v>77.643327067669176</v>
      </c>
      <c r="Z32" s="43">
        <f t="shared" si="25"/>
        <v>114.27332424730517</v>
      </c>
      <c r="AA32" s="43">
        <f t="shared" si="25"/>
        <v>174.49433914260274</v>
      </c>
      <c r="AB32" s="43">
        <f t="shared" si="25"/>
        <v>114.91844769403825</v>
      </c>
      <c r="AC32" s="43">
        <f t="shared" si="25"/>
        <v>153.24557421697685</v>
      </c>
      <c r="AD32" s="43">
        <f t="shared" si="26"/>
        <v>112.26282120784994</v>
      </c>
      <c r="AE32" s="43">
        <f t="shared" si="27"/>
        <v>85.703871108843046</v>
      </c>
      <c r="AF32" s="43">
        <f>AF11/AB11*100</f>
        <v>91.129328276030833</v>
      </c>
      <c r="AG32" s="43">
        <f>AG11/AC11*100</f>
        <v>37.065560821484993</v>
      </c>
      <c r="AH32" s="43">
        <f t="shared" si="28"/>
        <v>84.672590303264442</v>
      </c>
      <c r="AI32" s="43">
        <f t="shared" si="29"/>
        <v>82.221844164681869</v>
      </c>
      <c r="AJ32" s="43">
        <f t="shared" si="30"/>
        <v>111.69441460794845</v>
      </c>
      <c r="AK32" s="43">
        <f t="shared" si="31"/>
        <v>234.0969632392115</v>
      </c>
      <c r="AL32" s="43">
        <f t="shared" si="32"/>
        <v>107.97308087144974</v>
      </c>
      <c r="AM32" s="43">
        <f t="shared" si="33"/>
        <v>92.033933374715488</v>
      </c>
      <c r="AN32" s="43">
        <f t="shared" si="34"/>
        <v>246.66426253155427</v>
      </c>
      <c r="AO32" s="43">
        <f t="shared" si="35"/>
        <v>128.73781676413256</v>
      </c>
      <c r="AP32" s="43">
        <f t="shared" si="35"/>
        <v>115.50516712722867</v>
      </c>
      <c r="AQ32" s="43">
        <f t="shared" si="35"/>
        <v>117.75636613902272</v>
      </c>
      <c r="AR32" s="43">
        <f t="shared" si="35"/>
        <v>90.028109431966826</v>
      </c>
      <c r="AS32" s="43">
        <f>AS11/AR11*100</f>
        <v>113.33312724125139</v>
      </c>
      <c r="AT32" s="43">
        <f t="shared" si="36"/>
        <v>110.2288535500941</v>
      </c>
      <c r="AU32" s="43">
        <f t="shared" si="37"/>
        <v>73.333993219667917</v>
      </c>
      <c r="AV32" s="43">
        <f t="shared" si="38"/>
        <v>119.68618187953433</v>
      </c>
      <c r="BA32" s="461"/>
      <c r="BB32" s="461"/>
    </row>
    <row r="33" spans="1:54" s="15" customFormat="1" ht="21.6" customHeight="1">
      <c r="A33" s="44" t="str">
        <f>IF('1'!$A$1=1,B33,C33)</f>
        <v>Промислові вироби</v>
      </c>
      <c r="B33" s="45" t="s">
        <v>5</v>
      </c>
      <c r="C33" s="89" t="s">
        <v>20</v>
      </c>
      <c r="D33" s="43"/>
      <c r="E33" s="43"/>
      <c r="F33" s="43"/>
      <c r="G33" s="43"/>
      <c r="H33" s="43">
        <f t="shared" si="25"/>
        <v>119.1178029901389</v>
      </c>
      <c r="I33" s="43">
        <f t="shared" si="25"/>
        <v>141.87633832976445</v>
      </c>
      <c r="J33" s="43">
        <f t="shared" si="25"/>
        <v>133.17294346257057</v>
      </c>
      <c r="K33" s="43">
        <f t="shared" si="25"/>
        <v>129.47093889716839</v>
      </c>
      <c r="L33" s="43">
        <f t="shared" si="25"/>
        <v>118.84457895673847</v>
      </c>
      <c r="M33" s="43">
        <f t="shared" si="25"/>
        <v>118.47938873691162</v>
      </c>
      <c r="N33" s="43">
        <f t="shared" si="25"/>
        <v>106.94830461367427</v>
      </c>
      <c r="O33" s="43">
        <f t="shared" si="25"/>
        <v>109.42446043165468</v>
      </c>
      <c r="P33" s="43">
        <f t="shared" si="25"/>
        <v>113.07018200883829</v>
      </c>
      <c r="Q33" s="43">
        <f t="shared" si="25"/>
        <v>109.87261146496816</v>
      </c>
      <c r="R33" s="43">
        <f t="shared" si="25"/>
        <v>141.33965696465697</v>
      </c>
      <c r="S33" s="43">
        <f t="shared" si="25"/>
        <v>128.88231426692965</v>
      </c>
      <c r="T33" s="43">
        <f t="shared" si="25"/>
        <v>116.99788023317434</v>
      </c>
      <c r="U33" s="43">
        <f t="shared" si="25"/>
        <v>121.28260869565217</v>
      </c>
      <c r="V33" s="43">
        <f t="shared" si="25"/>
        <v>113.55090783727879</v>
      </c>
      <c r="W33" s="43">
        <f t="shared" si="25"/>
        <v>105.29510789164924</v>
      </c>
      <c r="X33" s="43">
        <f t="shared" si="25"/>
        <v>111.66345827199638</v>
      </c>
      <c r="Y33" s="43">
        <f t="shared" si="25"/>
        <v>86.37748700483958</v>
      </c>
      <c r="Z33" s="43">
        <f t="shared" si="25"/>
        <v>96.749382666072947</v>
      </c>
      <c r="AA33" s="43">
        <f t="shared" si="25"/>
        <v>111.77268543190738</v>
      </c>
      <c r="AB33" s="43">
        <f t="shared" si="25"/>
        <v>114.76523679140047</v>
      </c>
      <c r="AC33" s="43">
        <f t="shared" si="25"/>
        <v>147.96292453482744</v>
      </c>
      <c r="AD33" s="43">
        <f t="shared" si="26"/>
        <v>119.39330543933056</v>
      </c>
      <c r="AE33" s="43">
        <f t="shared" si="27"/>
        <v>118.33904035369078</v>
      </c>
      <c r="AF33" s="43">
        <f t="shared" si="28"/>
        <v>77.586816294070871</v>
      </c>
      <c r="AG33" s="43">
        <f t="shared" si="28"/>
        <v>83.918470384741255</v>
      </c>
      <c r="AH33" s="43">
        <f t="shared" si="28"/>
        <v>105.74382337480289</v>
      </c>
      <c r="AI33" s="43">
        <f t="shared" si="29"/>
        <v>161.92952897223648</v>
      </c>
      <c r="AJ33" s="43">
        <f t="shared" si="30"/>
        <v>153.58464779910028</v>
      </c>
      <c r="AK33" s="43">
        <f t="shared" si="31"/>
        <v>150.02506824132359</v>
      </c>
      <c r="AL33" s="43">
        <f t="shared" si="32"/>
        <v>114.71465500099423</v>
      </c>
      <c r="AM33" s="43">
        <f t="shared" si="33"/>
        <v>63.675638995702336</v>
      </c>
      <c r="AN33" s="43">
        <f t="shared" si="34"/>
        <v>142.54569723035851</v>
      </c>
      <c r="AO33" s="43">
        <f t="shared" si="35"/>
        <v>130.38287468137128</v>
      </c>
      <c r="AP33" s="43">
        <f t="shared" si="35"/>
        <v>112.73964131106989</v>
      </c>
      <c r="AQ33" s="43">
        <f t="shared" si="35"/>
        <v>124.31475943588201</v>
      </c>
      <c r="AR33" s="43">
        <f t="shared" si="35"/>
        <v>113.50670424459817</v>
      </c>
      <c r="AS33" s="43">
        <f t="shared" si="35"/>
        <v>101.76441819344643</v>
      </c>
      <c r="AT33" s="43">
        <f t="shared" si="36"/>
        <v>123.05853357979051</v>
      </c>
      <c r="AU33" s="43">
        <f t="shared" si="37"/>
        <v>110.04786605515611</v>
      </c>
      <c r="AV33" s="43">
        <f t="shared" si="38"/>
        <v>106.1612797554051</v>
      </c>
      <c r="BA33" s="461"/>
      <c r="BB33" s="461"/>
    </row>
    <row r="34" spans="1:54" s="15" customFormat="1" ht="32.700000000000003" customHeight="1">
      <c r="A34" s="44" t="str">
        <f>IF('1'!$A$1=1,B34,C34)</f>
        <v>Чорні й кольорові метали та вироби з них</v>
      </c>
      <c r="B34" s="45" t="s">
        <v>6</v>
      </c>
      <c r="C34" s="89" t="s">
        <v>21</v>
      </c>
      <c r="D34" s="43"/>
      <c r="E34" s="43"/>
      <c r="F34" s="43"/>
      <c r="G34" s="43"/>
      <c r="H34" s="43">
        <f t="shared" si="25"/>
        <v>131.0830776224571</v>
      </c>
      <c r="I34" s="43">
        <f t="shared" si="25"/>
        <v>134.48102790604298</v>
      </c>
      <c r="J34" s="43">
        <f t="shared" si="25"/>
        <v>133.48698250106702</v>
      </c>
      <c r="K34" s="43">
        <f t="shared" si="25"/>
        <v>138.26234485221894</v>
      </c>
      <c r="L34" s="43">
        <f t="shared" si="25"/>
        <v>133.82174440783768</v>
      </c>
      <c r="M34" s="43">
        <f t="shared" si="25"/>
        <v>142.5692319175935</v>
      </c>
      <c r="N34" s="43">
        <f t="shared" si="25"/>
        <v>129.01266146566059</v>
      </c>
      <c r="O34" s="43">
        <f t="shared" si="25"/>
        <v>140.30612244897961</v>
      </c>
      <c r="P34" s="43">
        <f t="shared" si="25"/>
        <v>126.24554583738256</v>
      </c>
      <c r="Q34" s="43">
        <f t="shared" si="25"/>
        <v>111.07853403141361</v>
      </c>
      <c r="R34" s="43">
        <f t="shared" si="25"/>
        <v>129.65551425030978</v>
      </c>
      <c r="S34" s="43">
        <f t="shared" si="25"/>
        <v>122.08055235903336</v>
      </c>
      <c r="T34" s="43">
        <f t="shared" si="25"/>
        <v>104.50579903520476</v>
      </c>
      <c r="U34" s="43">
        <f t="shared" si="25"/>
        <v>113.99886877828054</v>
      </c>
      <c r="V34" s="43">
        <f t="shared" si="25"/>
        <v>95.183117975380384</v>
      </c>
      <c r="W34" s="43">
        <f t="shared" si="25"/>
        <v>80.065605912072996</v>
      </c>
      <c r="X34" s="43">
        <f t="shared" si="25"/>
        <v>84.261441759968562</v>
      </c>
      <c r="Y34" s="43">
        <f t="shared" si="25"/>
        <v>72.984371123790623</v>
      </c>
      <c r="Z34" s="43">
        <f t="shared" si="25"/>
        <v>91.882882159209572</v>
      </c>
      <c r="AA34" s="43">
        <f t="shared" si="25"/>
        <v>112.0367318106899</v>
      </c>
      <c r="AB34" s="43">
        <f t="shared" si="25"/>
        <v>119.98950987819804</v>
      </c>
      <c r="AC34" s="43">
        <f t="shared" si="25"/>
        <v>152.53795603897575</v>
      </c>
      <c r="AD34" s="43">
        <f t="shared" si="26"/>
        <v>144.27591030292433</v>
      </c>
      <c r="AE34" s="43">
        <f t="shared" si="27"/>
        <v>143.63835063679542</v>
      </c>
      <c r="AF34" s="43">
        <f t="shared" si="28"/>
        <v>92.160862596532127</v>
      </c>
      <c r="AG34" s="43">
        <f t="shared" si="28"/>
        <v>42.00401099309218</v>
      </c>
      <c r="AH34" s="43">
        <f t="shared" si="28"/>
        <v>74.259225595346294</v>
      </c>
      <c r="AI34" s="43">
        <f t="shared" si="29"/>
        <v>78.000175577210072</v>
      </c>
      <c r="AJ34" s="43">
        <f t="shared" si="30"/>
        <v>127.06719367588933</v>
      </c>
      <c r="AK34" s="43">
        <f t="shared" si="31"/>
        <v>249.00972590627762</v>
      </c>
      <c r="AL34" s="43">
        <f t="shared" si="32"/>
        <v>136.58914728682169</v>
      </c>
      <c r="AM34" s="43">
        <f t="shared" si="33"/>
        <v>127.05308572500469</v>
      </c>
      <c r="AN34" s="43">
        <f t="shared" si="34"/>
        <v>172.84641864709053</v>
      </c>
      <c r="AO34" s="43">
        <f t="shared" si="35"/>
        <v>134.50029994001201</v>
      </c>
      <c r="AP34" s="43">
        <f t="shared" si="35"/>
        <v>136.36201452197028</v>
      </c>
      <c r="AQ34" s="43">
        <f t="shared" si="35"/>
        <v>122.17177994374305</v>
      </c>
      <c r="AR34" s="43">
        <f t="shared" si="35"/>
        <v>97.109721359576795</v>
      </c>
      <c r="AS34" s="43">
        <f t="shared" si="35"/>
        <v>89.850357839947947</v>
      </c>
      <c r="AT34" s="43">
        <f t="shared" si="36"/>
        <v>140.76510511911044</v>
      </c>
      <c r="AU34" s="43">
        <f t="shared" si="37"/>
        <v>71.01504873838212</v>
      </c>
      <c r="AV34" s="43">
        <f t="shared" si="38"/>
        <v>146.86065070595458</v>
      </c>
      <c r="BA34" s="461"/>
      <c r="BB34" s="461"/>
    </row>
    <row r="35" spans="1:54" s="15" customFormat="1" ht="31.35" customHeight="1">
      <c r="A35" s="44" t="str">
        <f>IF('1'!$A$1=1,B35,C35)</f>
        <v>Машини, устаткування, транспортні засоби та прилади</v>
      </c>
      <c r="B35" s="45" t="s">
        <v>11</v>
      </c>
      <c r="C35" s="89" t="s">
        <v>22</v>
      </c>
      <c r="D35" s="43"/>
      <c r="E35" s="43"/>
      <c r="F35" s="43"/>
      <c r="G35" s="43"/>
      <c r="H35" s="43">
        <f t="shared" si="25"/>
        <v>152.39845834568632</v>
      </c>
      <c r="I35" s="43">
        <f t="shared" si="25"/>
        <v>178.01378741456517</v>
      </c>
      <c r="J35" s="43">
        <f t="shared" si="25"/>
        <v>158.58185244428861</v>
      </c>
      <c r="K35" s="43">
        <f t="shared" si="25"/>
        <v>155.44641999038924</v>
      </c>
      <c r="L35" s="43">
        <f t="shared" si="25"/>
        <v>149.5175472725858</v>
      </c>
      <c r="M35" s="43">
        <f>M14/I14*100</f>
        <v>142.31030202730656</v>
      </c>
      <c r="N35" s="43">
        <f t="shared" si="25"/>
        <v>126.42596584314376</v>
      </c>
      <c r="O35" s="43">
        <f t="shared" si="25"/>
        <v>131.58116011920217</v>
      </c>
      <c r="P35" s="43">
        <f t="shared" si="25"/>
        <v>116.12584246272345</v>
      </c>
      <c r="Q35" s="43">
        <f t="shared" si="25"/>
        <v>111.63959018967103</v>
      </c>
      <c r="R35" s="43">
        <f t="shared" si="25"/>
        <v>126.51453053105566</v>
      </c>
      <c r="S35" s="43">
        <f t="shared" si="25"/>
        <v>126.57338057155745</v>
      </c>
      <c r="T35" s="43">
        <f t="shared" si="25"/>
        <v>124.89804150047057</v>
      </c>
      <c r="U35" s="43">
        <f>U14/Q14*100</f>
        <v>119.59895833333334</v>
      </c>
      <c r="V35" s="43">
        <f t="shared" si="25"/>
        <v>116.33162573321701</v>
      </c>
      <c r="W35" s="43">
        <f t="shared" si="25"/>
        <v>101.31489071038251</v>
      </c>
      <c r="X35" s="43">
        <f t="shared" si="25"/>
        <v>86.999659113335852</v>
      </c>
      <c r="Y35" s="43">
        <f t="shared" si="25"/>
        <v>81.283804380960675</v>
      </c>
      <c r="Z35" s="43">
        <f t="shared" si="25"/>
        <v>95.992187848093749</v>
      </c>
      <c r="AA35" s="43">
        <f t="shared" si="25"/>
        <v>111.59762272917139</v>
      </c>
      <c r="AB35" s="43">
        <f t="shared" si="25"/>
        <v>127.82578210389556</v>
      </c>
      <c r="AC35" s="43">
        <f t="shared" si="25"/>
        <v>157.21878147568736</v>
      </c>
      <c r="AD35" s="43">
        <f t="shared" si="26"/>
        <v>117.06571771167755</v>
      </c>
      <c r="AE35" s="43">
        <f t="shared" si="27"/>
        <v>113.36310207833995</v>
      </c>
      <c r="AF35" s="43">
        <f t="shared" si="28"/>
        <v>76.885970573051111</v>
      </c>
      <c r="AG35" s="43">
        <f t="shared" si="28"/>
        <v>60.467810749287786</v>
      </c>
      <c r="AH35" s="43">
        <f t="shared" si="28"/>
        <v>84.310589790186683</v>
      </c>
      <c r="AI35" s="43">
        <f t="shared" si="29"/>
        <v>101.33286992788253</v>
      </c>
      <c r="AJ35" s="43">
        <f t="shared" si="30"/>
        <v>163.10930188639654</v>
      </c>
      <c r="AK35" s="43">
        <f t="shared" si="31"/>
        <v>180.54822930051171</v>
      </c>
      <c r="AL35" s="43">
        <f t="shared" si="32"/>
        <v>147.94525916462226</v>
      </c>
      <c r="AM35" s="43">
        <f t="shared" si="33"/>
        <v>121.22090364476151</v>
      </c>
      <c r="AN35" s="43">
        <f t="shared" si="34"/>
        <v>106.34865501138513</v>
      </c>
      <c r="AO35" s="43">
        <f t="shared" si="35"/>
        <v>160.32322059321623</v>
      </c>
      <c r="AP35" s="43">
        <f>AP14/AO14*100</f>
        <v>136.09773948210298</v>
      </c>
      <c r="AQ35" s="43">
        <f>AQ14/AP14*100</f>
        <v>120.77298569397128</v>
      </c>
      <c r="AR35" s="43">
        <f>AR14/AQ14*100</f>
        <v>114.16420126831261</v>
      </c>
      <c r="AS35" s="43">
        <f>AS14/AR14*100</f>
        <v>94.862990289700647</v>
      </c>
      <c r="AT35" s="43">
        <f t="shared" si="36"/>
        <v>126.02393092837252</v>
      </c>
      <c r="AU35" s="43">
        <f t="shared" si="37"/>
        <v>81.821529830792358</v>
      </c>
      <c r="AV35" s="43">
        <f t="shared" si="38"/>
        <v>147.25241750675667</v>
      </c>
      <c r="BA35" s="461"/>
      <c r="BB35" s="461"/>
    </row>
    <row r="36" spans="1:54" s="15" customFormat="1" ht="25.35" customHeight="1">
      <c r="A36" s="44" t="str">
        <f>IF('1'!$A$1=1,B36,C36)</f>
        <v>Різне*</v>
      </c>
      <c r="B36" s="45" t="s">
        <v>8</v>
      </c>
      <c r="C36" s="90" t="s">
        <v>23</v>
      </c>
      <c r="D36" s="43"/>
      <c r="E36" s="43"/>
      <c r="F36" s="43"/>
      <c r="G36" s="43"/>
      <c r="H36" s="43">
        <f t="shared" si="25"/>
        <v>110.20435747117179</v>
      </c>
      <c r="I36" s="43">
        <f t="shared" si="25"/>
        <v>117.85568985423156</v>
      </c>
      <c r="J36" s="43">
        <f t="shared" si="25"/>
        <v>126.96494886456126</v>
      </c>
      <c r="K36" s="43">
        <f>K15/G15*100</f>
        <v>122.19251046891451</v>
      </c>
      <c r="L36" s="43">
        <f>L15/H15*100</f>
        <v>84.196931925973644</v>
      </c>
      <c r="M36" s="43">
        <f>M15/I15*100</f>
        <v>84.831935835856768</v>
      </c>
      <c r="N36" s="43">
        <f>N15/J15*100</f>
        <v>80.501579997408498</v>
      </c>
      <c r="O36" s="43">
        <f>O15/K15*100</f>
        <v>86.622362508320279</v>
      </c>
      <c r="P36" s="43">
        <f>P15/L15*100</f>
        <v>112.75694303385042</v>
      </c>
      <c r="Q36" s="43">
        <f>Q15/M15*100</f>
        <v>111.08818021668225</v>
      </c>
      <c r="R36" s="43">
        <f>R15/N15*100</f>
        <v>100.22499724788179</v>
      </c>
      <c r="S36" s="43">
        <f t="shared" si="25"/>
        <v>76.023949368235122</v>
      </c>
      <c r="T36" s="43">
        <f t="shared" si="25"/>
        <v>95.123011199919489</v>
      </c>
      <c r="U36" s="43">
        <f t="shared" si="25"/>
        <v>101.9048798886959</v>
      </c>
      <c r="V36" s="43">
        <f t="shared" si="25"/>
        <v>96.805370967920155</v>
      </c>
      <c r="W36" s="43">
        <f t="shared" si="25"/>
        <v>109.43618870533838</v>
      </c>
      <c r="X36" s="43">
        <f t="shared" ref="X36:AC36" si="40">X15/T15*100</f>
        <v>54.337122851603517</v>
      </c>
      <c r="Y36" s="43">
        <f t="shared" si="40"/>
        <v>37.390544076031773</v>
      </c>
      <c r="Z36" s="43">
        <f t="shared" si="40"/>
        <v>64.404455072020724</v>
      </c>
      <c r="AA36" s="43">
        <f t="shared" si="40"/>
        <v>72.142052272744976</v>
      </c>
      <c r="AB36" s="43">
        <f t="shared" si="40"/>
        <v>110.28142553025404</v>
      </c>
      <c r="AC36" s="43">
        <f t="shared" si="40"/>
        <v>134.62843297511716</v>
      </c>
      <c r="AD36" s="43">
        <f>AD15/Z15*100</f>
        <v>105.15759585424458</v>
      </c>
      <c r="AE36" s="43">
        <f t="shared" si="27"/>
        <v>124.24884232449065</v>
      </c>
      <c r="AF36" s="43">
        <f t="shared" si="28"/>
        <v>161.9881526700579</v>
      </c>
      <c r="AG36" s="43">
        <f t="shared" si="28"/>
        <v>393.91522047699164</v>
      </c>
      <c r="AH36" s="43">
        <f t="shared" si="28"/>
        <v>258.62004572736123</v>
      </c>
      <c r="AI36" s="43">
        <f t="shared" si="29"/>
        <v>338.79980714958856</v>
      </c>
      <c r="AJ36" s="43">
        <f t="shared" si="30"/>
        <v>230.66851512206833</v>
      </c>
      <c r="AK36" s="43">
        <f t="shared" si="31"/>
        <v>145.83938511910583</v>
      </c>
      <c r="AL36" s="43">
        <f t="shared" si="32"/>
        <v>187.09071544028984</v>
      </c>
      <c r="AM36" s="43">
        <f t="shared" si="33"/>
        <v>105.72629257054049</v>
      </c>
      <c r="AN36" s="43">
        <f t="shared" si="34"/>
        <v>184.96256054280246</v>
      </c>
      <c r="AO36" s="43">
        <f t="shared" si="35"/>
        <v>119.44924493078528</v>
      </c>
      <c r="AP36" s="43">
        <f t="shared" si="35"/>
        <v>84.080225388346904</v>
      </c>
      <c r="AQ36" s="43">
        <f t="shared" si="35"/>
        <v>98.345076570524412</v>
      </c>
      <c r="AR36" s="43">
        <f>AR15/AQ15*100</f>
        <v>100.59748865345819</v>
      </c>
      <c r="AS36" s="43">
        <f>AS15/AR15*100</f>
        <v>56.781573952423379</v>
      </c>
      <c r="AT36" s="43">
        <f t="shared" si="36"/>
        <v>117.51387556126289</v>
      </c>
      <c r="AU36" s="43">
        <f t="shared" si="37"/>
        <v>291.29048273047829</v>
      </c>
      <c r="AV36" s="43">
        <f t="shared" si="38"/>
        <v>149.55538762824628</v>
      </c>
      <c r="BA36" s="461"/>
      <c r="BB36" s="461"/>
    </row>
    <row r="37" spans="1:54" ht="6" customHeight="1">
      <c r="A37" s="76"/>
      <c r="B37" s="77"/>
      <c r="C37" s="9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</row>
    <row r="38" spans="1:54">
      <c r="A38" s="54" t="str">
        <f>IF('1'!$A$1=1,B38,C38)</f>
        <v>*З урахуванням неформальної торгівлі.</v>
      </c>
      <c r="B38" s="55" t="s">
        <v>13</v>
      </c>
      <c r="C38" s="55" t="s">
        <v>32</v>
      </c>
    </row>
    <row r="39" spans="1:54" s="59" customFormat="1" ht="11.7" customHeight="1">
      <c r="A39" s="56" t="str">
        <f>IF('1'!$A$1=1,B39,C39)</f>
        <v>Примітка:</v>
      </c>
      <c r="B39" s="57" t="s">
        <v>35</v>
      </c>
      <c r="C39" s="58" t="s">
        <v>36</v>
      </c>
    </row>
    <row r="40" spans="1:54" s="284" customFormat="1" ht="14.1" customHeight="1">
      <c r="A40" s="345" t="str">
        <f>IF('1'!$A$1=1,B40,C40)</f>
        <v xml:space="preserve"> З 2014 року дані подаються без урахування тимчасово окупованої російською федерацією території України.</v>
      </c>
      <c r="B40" s="281" t="s">
        <v>166</v>
      </c>
      <c r="C40" s="281" t="s">
        <v>165</v>
      </c>
    </row>
    <row r="41" spans="1:54">
      <c r="A41" s="13"/>
      <c r="B41" s="13"/>
      <c r="C41" s="13"/>
    </row>
    <row r="42" spans="1:54">
      <c r="A42" s="13"/>
      <c r="B42" s="13"/>
      <c r="C42" s="13"/>
    </row>
    <row r="43" spans="1:54">
      <c r="A43" s="13"/>
      <c r="B43" s="13"/>
      <c r="C43" s="13"/>
    </row>
    <row r="44" spans="1:54">
      <c r="A44" s="13"/>
      <c r="B44" s="13"/>
      <c r="C44" s="13"/>
    </row>
    <row r="45" spans="1:54">
      <c r="A45" s="13"/>
      <c r="B45" s="13"/>
      <c r="C45" s="13"/>
    </row>
    <row r="46" spans="1:54">
      <c r="A46" s="13"/>
      <c r="B46" s="13"/>
      <c r="C46" s="13"/>
    </row>
    <row r="47" spans="1:54">
      <c r="A47" s="13"/>
      <c r="B47" s="13"/>
      <c r="C47" s="13"/>
    </row>
    <row r="48" spans="1:54">
      <c r="A48" s="13"/>
      <c r="B48" s="13"/>
      <c r="C48" s="13"/>
    </row>
    <row r="49" spans="1:39">
      <c r="A49" s="13"/>
      <c r="B49" s="13"/>
      <c r="C49" s="13"/>
    </row>
    <row r="50" spans="1:39">
      <c r="A50" s="13"/>
      <c r="B50" s="13"/>
      <c r="C50" s="13"/>
    </row>
    <row r="51" spans="1:39">
      <c r="A51" s="13"/>
      <c r="B51" s="13"/>
      <c r="C51" s="13"/>
      <c r="AF51" s="459"/>
      <c r="AG51" s="459"/>
      <c r="AH51" s="459"/>
      <c r="AI51" s="459"/>
      <c r="AJ51" s="459"/>
      <c r="AK51" s="459"/>
      <c r="AL51" s="459"/>
      <c r="AM51" s="459"/>
    </row>
    <row r="52" spans="1:39">
      <c r="A52" s="13"/>
      <c r="B52" s="13"/>
      <c r="C52" s="13"/>
      <c r="AF52" s="459"/>
      <c r="AG52" s="459"/>
      <c r="AH52" s="459"/>
      <c r="AI52" s="459"/>
      <c r="AJ52" s="459"/>
      <c r="AK52" s="459"/>
      <c r="AL52" s="459"/>
      <c r="AM52" s="459"/>
    </row>
    <row r="53" spans="1:39">
      <c r="A53" s="13"/>
      <c r="B53" s="13"/>
      <c r="C53" s="13"/>
      <c r="AF53" s="459"/>
      <c r="AG53" s="459"/>
      <c r="AH53" s="459"/>
      <c r="AI53" s="459"/>
      <c r="AJ53" s="459"/>
      <c r="AK53" s="459"/>
      <c r="AL53" s="459"/>
      <c r="AM53" s="459"/>
    </row>
    <row r="54" spans="1:39">
      <c r="A54" s="13"/>
      <c r="B54" s="13"/>
      <c r="C54" s="13"/>
      <c r="AF54" s="459"/>
      <c r="AG54" s="459"/>
      <c r="AH54" s="459"/>
      <c r="AI54" s="459"/>
      <c r="AJ54" s="459"/>
      <c r="AK54" s="459"/>
      <c r="AL54" s="459"/>
      <c r="AM54" s="459"/>
    </row>
    <row r="55" spans="1:39">
      <c r="AF55" s="459"/>
      <c r="AG55" s="459"/>
      <c r="AH55" s="459"/>
      <c r="AI55" s="459"/>
      <c r="AJ55" s="459"/>
      <c r="AK55" s="459"/>
      <c r="AL55" s="459"/>
      <c r="AM55" s="459"/>
    </row>
    <row r="56" spans="1:39">
      <c r="A56" s="13"/>
      <c r="B56" s="13"/>
      <c r="C56" s="13"/>
      <c r="AF56" s="459"/>
      <c r="AG56" s="459"/>
      <c r="AH56" s="459"/>
      <c r="AI56" s="459"/>
      <c r="AJ56" s="459"/>
      <c r="AK56" s="459"/>
      <c r="AL56" s="459"/>
      <c r="AM56" s="459"/>
    </row>
    <row r="57" spans="1:39">
      <c r="A57" s="13"/>
      <c r="B57" s="13"/>
      <c r="C57" s="13"/>
      <c r="AF57" s="459"/>
      <c r="AG57" s="459"/>
      <c r="AH57" s="459"/>
      <c r="AI57" s="459"/>
      <c r="AJ57" s="459"/>
      <c r="AK57" s="459"/>
      <c r="AL57" s="459"/>
      <c r="AM57" s="459"/>
    </row>
    <row r="58" spans="1:39">
      <c r="A58" s="13"/>
      <c r="B58" s="13"/>
      <c r="C58" s="13"/>
      <c r="AF58" s="459"/>
      <c r="AG58" s="459"/>
      <c r="AH58" s="459"/>
      <c r="AI58" s="459"/>
      <c r="AJ58" s="459"/>
      <c r="AK58" s="459"/>
      <c r="AL58" s="459"/>
      <c r="AM58" s="459"/>
    </row>
    <row r="59" spans="1:39">
      <c r="A59" s="13"/>
      <c r="B59" s="13"/>
      <c r="C59" s="13"/>
      <c r="AF59" s="459"/>
      <c r="AG59" s="459"/>
      <c r="AH59" s="459"/>
      <c r="AI59" s="459"/>
      <c r="AJ59" s="459"/>
      <c r="AK59" s="459"/>
      <c r="AL59" s="459"/>
      <c r="AM59" s="459"/>
    </row>
    <row r="60" spans="1:39">
      <c r="A60" s="13"/>
      <c r="B60" s="13"/>
      <c r="C60" s="13"/>
      <c r="AF60" s="459"/>
      <c r="AG60" s="459"/>
      <c r="AH60" s="459"/>
      <c r="AI60" s="459"/>
      <c r="AJ60" s="459"/>
      <c r="AK60" s="459"/>
      <c r="AL60" s="459"/>
      <c r="AM60" s="459"/>
    </row>
    <row r="61" spans="1:39">
      <c r="A61" s="13"/>
      <c r="B61" s="13"/>
      <c r="C61" s="13"/>
      <c r="AF61" s="459"/>
      <c r="AG61" s="459"/>
      <c r="AH61" s="459"/>
      <c r="AI61" s="459"/>
      <c r="AJ61" s="459"/>
      <c r="AK61" s="459"/>
      <c r="AL61" s="459"/>
      <c r="AM61" s="459"/>
    </row>
    <row r="62" spans="1:39">
      <c r="A62" s="13"/>
      <c r="B62" s="13"/>
      <c r="C62" s="13"/>
      <c r="AF62" s="459"/>
      <c r="AG62" s="459"/>
      <c r="AH62" s="459"/>
      <c r="AI62" s="459"/>
      <c r="AJ62" s="459"/>
      <c r="AK62" s="459"/>
      <c r="AL62" s="459"/>
      <c r="AM62" s="459"/>
    </row>
    <row r="64" spans="1:39">
      <c r="A64" s="13"/>
      <c r="B64" s="13"/>
      <c r="C64" s="13"/>
    </row>
    <row r="65" spans="1:3">
      <c r="A65" s="13"/>
      <c r="B65" s="13"/>
      <c r="C65" s="13"/>
    </row>
    <row r="66" spans="1:3">
      <c r="A66" s="13"/>
      <c r="B66" s="13"/>
      <c r="C66" s="13"/>
    </row>
    <row r="67" spans="1:3">
      <c r="A67" s="13"/>
      <c r="B67" s="13"/>
      <c r="C67" s="13"/>
    </row>
    <row r="68" spans="1:3">
      <c r="A68" s="13"/>
      <c r="B68" s="13"/>
      <c r="C68" s="13"/>
    </row>
    <row r="69" spans="1:3">
      <c r="A69" s="13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1" spans="1:3">
      <c r="A121" s="13"/>
      <c r="B121" s="13"/>
      <c r="C121" s="13"/>
    </row>
    <row r="122" spans="1:3">
      <c r="A122" s="13"/>
      <c r="B122" s="13"/>
      <c r="C122" s="13"/>
    </row>
  </sheetData>
  <mergeCells count="13">
    <mergeCell ref="AR5:AR6"/>
    <mergeCell ref="AS5:AS6"/>
    <mergeCell ref="AT5:AT6"/>
    <mergeCell ref="AU5:AU6"/>
    <mergeCell ref="AV5:AV6"/>
    <mergeCell ref="AQ5:AQ6"/>
    <mergeCell ref="A5:A6"/>
    <mergeCell ref="B5:B6"/>
    <mergeCell ref="C5:C6"/>
    <mergeCell ref="P5:S5"/>
    <mergeCell ref="AN5:AN6"/>
    <mergeCell ref="AO5:AO6"/>
    <mergeCell ref="AP5:AP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landscape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R107"/>
  <sheetViews>
    <sheetView zoomScale="62" zoomScaleNormal="62" workbookViewId="0">
      <selection activeCell="R13" sqref="R13"/>
    </sheetView>
  </sheetViews>
  <sheetFormatPr defaultColWidth="6.6640625" defaultRowHeight="13.2" outlineLevelCol="1"/>
  <cols>
    <col min="1" max="1" width="6.44140625" style="111" customWidth="1"/>
    <col min="2" max="2" width="41.44140625" style="111" customWidth="1"/>
    <col min="3" max="3" width="6.44140625" style="111" hidden="1" customWidth="1" outlineLevel="1"/>
    <col min="4" max="4" width="23" style="111" hidden="1" customWidth="1" outlineLevel="1"/>
    <col min="5" max="5" width="11.6640625" style="111" hidden="1" customWidth="1" outlineLevel="1"/>
    <col min="6" max="6" width="23.88671875" style="111" hidden="1" customWidth="1" outlineLevel="1"/>
    <col min="7" max="7" width="16.77734375" style="111" customWidth="1" collapsed="1"/>
    <col min="8" max="8" width="16.77734375" style="125" customWidth="1"/>
    <col min="9" max="9" width="14.77734375" style="113" customWidth="1"/>
    <col min="10" max="11" width="14.77734375" style="111" customWidth="1"/>
    <col min="12" max="12" width="6.6640625" style="111"/>
    <col min="13" max="16" width="6.6640625" style="116"/>
    <col min="17" max="16384" width="6.6640625" style="111"/>
  </cols>
  <sheetData>
    <row r="1" spans="1:18" ht="15.75" customHeight="1">
      <c r="A1" s="60" t="str">
        <f>IF('1'!A1=1,"до змісту","to title")</f>
        <v>до змісту</v>
      </c>
      <c r="H1" s="112"/>
      <c r="J1" s="114"/>
      <c r="M1" s="115"/>
      <c r="O1" s="360"/>
      <c r="Q1" s="114"/>
      <c r="R1" s="114"/>
    </row>
    <row r="2" spans="1:18" s="117" customFormat="1" ht="21" customHeight="1">
      <c r="A2" s="117" t="str">
        <f>IF('1'!$A$1=1,"1.3 Питома вага країн - основних торговельних партнерів України в загальному обсязі товарообороту у IV кварталі 2023*","1.3 Shares of Ukraine's Top Trading Partners in the Total Goods Turnover in the IV quarter of 2023*" )</f>
        <v>1.3 Питома вага країн - основних торговельних партнерів України в загальному обсязі товарообороту у IV кварталі 2023*</v>
      </c>
      <c r="B2" s="118"/>
      <c r="C2" s="118"/>
      <c r="D2" s="118"/>
      <c r="E2" s="118"/>
      <c r="F2" s="118"/>
      <c r="G2" s="119"/>
      <c r="H2" s="120"/>
      <c r="M2" s="121"/>
      <c r="N2" s="121"/>
      <c r="O2" s="121"/>
      <c r="P2" s="121"/>
    </row>
    <row r="3" spans="1:18" s="117" customFormat="1" ht="15" customHeight="1">
      <c r="A3" s="122" t="str">
        <f>IF('1'!A1=1,"(відповідно до КПБ6)","(according to BPM6 methodology)")</f>
        <v>(відповідно до КПБ6)</v>
      </c>
      <c r="B3" s="118"/>
      <c r="C3" s="118"/>
      <c r="D3" s="118"/>
      <c r="E3" s="118"/>
      <c r="F3" s="118"/>
      <c r="G3" s="119"/>
      <c r="H3" s="120"/>
      <c r="M3" s="121"/>
      <c r="N3" s="121"/>
      <c r="O3" s="121"/>
      <c r="P3" s="121"/>
    </row>
    <row r="4" spans="1:18" ht="16.350000000000001" customHeight="1">
      <c r="A4" s="123" t="str">
        <f>IF('1'!$A$1=1," Млн грн","Million UAH")</f>
        <v xml:space="preserve"> Млн грн</v>
      </c>
      <c r="B4" s="124"/>
      <c r="C4" s="124"/>
      <c r="D4" s="124"/>
      <c r="E4" s="124"/>
      <c r="F4" s="124"/>
      <c r="G4" s="125"/>
      <c r="H4" s="113"/>
      <c r="I4" s="111"/>
      <c r="M4" s="126"/>
    </row>
    <row r="5" spans="1:18" ht="68.7" customHeight="1">
      <c r="A5" s="391" t="str">
        <f>IF('1'!A1=1,"№","Rank")</f>
        <v>№</v>
      </c>
      <c r="B5" s="392" t="str">
        <f>IF('1'!A1=1,D5,F5)</f>
        <v>Країни</v>
      </c>
      <c r="C5" s="393" t="s">
        <v>38</v>
      </c>
      <c r="D5" s="394" t="s">
        <v>39</v>
      </c>
      <c r="E5" s="395" t="s">
        <v>40</v>
      </c>
      <c r="F5" s="395" t="s">
        <v>41</v>
      </c>
      <c r="G5" s="374" t="str">
        <f>IF('1'!$A$1=1,"Товарооборот","Goods turnover")</f>
        <v>Товарооборот</v>
      </c>
      <c r="H5" s="127" t="str">
        <f>IF('1'!$A$1=1,"Частка в загальному обсязі товарообороту,%","% Share in total goods turnover")</f>
        <v>Частка в загальному обсязі товарообороту,%</v>
      </c>
      <c r="I5" s="128" t="str">
        <f>IF('1'!$A$1=1,"Експорт","Exports")</f>
        <v>Експорт</v>
      </c>
      <c r="J5" s="375" t="str">
        <f>IF('1'!$A$1=1,"Імпорт","Imports")</f>
        <v>Імпорт</v>
      </c>
      <c r="K5" s="129" t="str">
        <f>IF('1'!$A$1=1,"Сальдо","Balance")</f>
        <v>Сальдо</v>
      </c>
    </row>
    <row r="6" spans="1:18" ht="22.05" customHeight="1">
      <c r="A6" s="374"/>
      <c r="B6" s="130" t="str">
        <f>IF('1'!$A$1=1,D6,F6)</f>
        <v>УСЬОГО</v>
      </c>
      <c r="C6" s="131"/>
      <c r="D6" s="132" t="s">
        <v>10</v>
      </c>
      <c r="E6" s="131"/>
      <c r="F6" s="131" t="s">
        <v>25</v>
      </c>
      <c r="G6" s="363">
        <f>I6+J6</f>
        <v>925662.18079166207</v>
      </c>
      <c r="H6" s="134">
        <v>100</v>
      </c>
      <c r="I6" s="133">
        <v>318554.79641491472</v>
      </c>
      <c r="J6" s="133">
        <v>607107.3843767473</v>
      </c>
      <c r="K6" s="364">
        <f>I6-J6</f>
        <v>-288552.58796183259</v>
      </c>
    </row>
    <row r="7" spans="1:18" ht="20.100000000000001" customHeight="1">
      <c r="A7" s="135">
        <v>1</v>
      </c>
      <c r="B7" s="136" t="str">
        <f>IF('1'!$A$1=1,D7,F7)</f>
        <v>Китай</v>
      </c>
      <c r="C7" s="137"/>
      <c r="D7" s="386" t="s">
        <v>171</v>
      </c>
      <c r="E7" s="387"/>
      <c r="F7" s="388" t="s">
        <v>42</v>
      </c>
      <c r="G7" s="242">
        <f t="shared" ref="G7" si="0">I7+J7</f>
        <v>128272.44336560923</v>
      </c>
      <c r="H7" s="139">
        <f>G7/$G$6*100</f>
        <v>13.85737108281832</v>
      </c>
      <c r="I7" s="140">
        <v>18855.519217006829</v>
      </c>
      <c r="J7" s="140">
        <v>109416.9241486024</v>
      </c>
      <c r="K7" s="243">
        <f t="shared" ref="K7" si="1">I7-J7</f>
        <v>-90561.404931595564</v>
      </c>
      <c r="N7" s="137"/>
    </row>
    <row r="8" spans="1:18" ht="20.100000000000001" customHeight="1">
      <c r="A8" s="135">
        <v>2</v>
      </c>
      <c r="B8" s="136" t="str">
        <f>IF('1'!$A$1=1,D8,F8)</f>
        <v>Польща</v>
      </c>
      <c r="C8" s="137"/>
      <c r="D8" s="386" t="s">
        <v>185</v>
      </c>
      <c r="E8" s="387"/>
      <c r="F8" s="388" t="s">
        <v>43</v>
      </c>
      <c r="G8" s="242">
        <f>I8+J8</f>
        <v>94898.605383283109</v>
      </c>
      <c r="H8" s="139">
        <f>G8/$G$6*100</f>
        <v>10.25196960106139</v>
      </c>
      <c r="I8" s="140">
        <v>35686.020803131003</v>
      </c>
      <c r="J8" s="140">
        <v>59212.584580152099</v>
      </c>
      <c r="K8" s="243">
        <f>I8-J8</f>
        <v>-23526.563777021096</v>
      </c>
      <c r="N8" s="137"/>
    </row>
    <row r="9" spans="1:18" ht="20.100000000000001" customHeight="1">
      <c r="A9" s="135">
        <v>3</v>
      </c>
      <c r="B9" s="136" t="str">
        <f>IF('1'!$A$1=1,D9,F9)</f>
        <v>Німеччина</v>
      </c>
      <c r="C9" s="137"/>
      <c r="D9" s="386" t="s">
        <v>186</v>
      </c>
      <c r="E9" s="387"/>
      <c r="F9" s="388" t="s">
        <v>47</v>
      </c>
      <c r="G9" s="242">
        <f>I9+J9</f>
        <v>62838.954319476863</v>
      </c>
      <c r="H9" s="139">
        <f>G9/$G$6*100</f>
        <v>6.7885407466614396</v>
      </c>
      <c r="I9" s="140">
        <v>19040.46644588116</v>
      </c>
      <c r="J9" s="140">
        <v>43798.487873595703</v>
      </c>
      <c r="K9" s="243">
        <f>I9-J9</f>
        <v>-24758.021427714542</v>
      </c>
      <c r="N9" s="137"/>
    </row>
    <row r="10" spans="1:18" ht="20.100000000000001" customHeight="1">
      <c r="A10" s="135">
        <v>4</v>
      </c>
      <c r="B10" s="136" t="str">
        <f>IF('1'!$A$1=1,D10,F10)</f>
        <v>Туреччина</v>
      </c>
      <c r="C10" s="137"/>
      <c r="D10" s="386" t="s">
        <v>172</v>
      </c>
      <c r="E10" s="387"/>
      <c r="F10" s="388" t="s">
        <v>44</v>
      </c>
      <c r="G10" s="242">
        <f>I10+J10</f>
        <v>54024.678539540429</v>
      </c>
      <c r="H10" s="139">
        <f t="shared" ref="H10" si="2">G10/$G$6*100</f>
        <v>5.8363277295542568</v>
      </c>
      <c r="I10" s="140">
        <v>16955.81549400013</v>
      </c>
      <c r="J10" s="140">
        <v>37068.863045540296</v>
      </c>
      <c r="K10" s="243">
        <f>I10-J10</f>
        <v>-20113.047551540167</v>
      </c>
      <c r="N10" s="137"/>
    </row>
    <row r="11" spans="1:18" ht="19.2" customHeight="1">
      <c r="A11" s="135">
        <v>5</v>
      </c>
      <c r="B11" s="136" t="str">
        <f>IF('1'!$A$1=1,D11,F11)</f>
        <v>Румунія</v>
      </c>
      <c r="C11" s="137"/>
      <c r="D11" s="386" t="s">
        <v>45</v>
      </c>
      <c r="E11" s="387"/>
      <c r="F11" s="388" t="s">
        <v>46</v>
      </c>
      <c r="G11" s="242">
        <f t="shared" ref="G11" si="3">I11+J11</f>
        <v>42437.413164906393</v>
      </c>
      <c r="H11" s="139">
        <f t="shared" ref="H11:H20" si="4">G11/$G$6*100</f>
        <v>4.5845465057902954</v>
      </c>
      <c r="I11" s="140">
        <v>26771.992694416673</v>
      </c>
      <c r="J11" s="140">
        <v>15665.42047048972</v>
      </c>
      <c r="K11" s="243">
        <f t="shared" ref="K11" si="5">I11-J11</f>
        <v>11106.572223926953</v>
      </c>
      <c r="N11" s="137"/>
    </row>
    <row r="12" spans="1:18" ht="20.100000000000001" customHeight="1">
      <c r="A12" s="135">
        <v>6</v>
      </c>
      <c r="B12" s="136" t="str">
        <f>IF('1'!$A$1=1,D12,F12)</f>
        <v>Італія</v>
      </c>
      <c r="C12" s="137"/>
      <c r="D12" s="386" t="s">
        <v>173</v>
      </c>
      <c r="E12" s="387"/>
      <c r="F12" s="388" t="s">
        <v>49</v>
      </c>
      <c r="G12" s="242">
        <f t="shared" ref="G12:G20" si="6">I12+J12</f>
        <v>39918.063933170793</v>
      </c>
      <c r="H12" s="139">
        <f t="shared" si="4"/>
        <v>4.3123792633540807</v>
      </c>
      <c r="I12" s="140">
        <v>15193.5538092815</v>
      </c>
      <c r="J12" s="140">
        <v>24724.510123889289</v>
      </c>
      <c r="K12" s="243">
        <f t="shared" ref="K12:K20" si="7">I12-J12</f>
        <v>-9530.956314607789</v>
      </c>
      <c r="N12" s="137"/>
    </row>
    <row r="13" spans="1:18" ht="20.100000000000001" customHeight="1">
      <c r="A13" s="135">
        <v>7</v>
      </c>
      <c r="B13" s="136" t="str">
        <f>IF('1'!$A$1=1,D13,F13)</f>
        <v>Іспанія</v>
      </c>
      <c r="C13" s="137"/>
      <c r="D13" s="386" t="s">
        <v>188</v>
      </c>
      <c r="E13" s="387"/>
      <c r="F13" s="388" t="s">
        <v>50</v>
      </c>
      <c r="G13" s="242">
        <f>I13+J13</f>
        <v>36238.41407839008</v>
      </c>
      <c r="H13" s="139">
        <f>G13/$G$6*100</f>
        <v>3.9148638488608869</v>
      </c>
      <c r="I13" s="140">
        <v>28478.609091691251</v>
      </c>
      <c r="J13" s="140">
        <v>7759.8049866988313</v>
      </c>
      <c r="K13" s="243">
        <f>I13-J13</f>
        <v>20718.804104992421</v>
      </c>
      <c r="N13" s="137"/>
    </row>
    <row r="14" spans="1:18" ht="20.100000000000001" customHeight="1">
      <c r="A14" s="135">
        <v>8</v>
      </c>
      <c r="B14" s="136" t="str">
        <f>IF('1'!$A$1=1,D14,F14)</f>
        <v>Сполучені Штати Америки</v>
      </c>
      <c r="C14" s="137"/>
      <c r="D14" s="386" t="s">
        <v>53</v>
      </c>
      <c r="E14" s="387"/>
      <c r="F14" s="388" t="s">
        <v>54</v>
      </c>
      <c r="G14" s="242">
        <f t="shared" si="6"/>
        <v>32607.27152308304</v>
      </c>
      <c r="H14" s="139">
        <f t="shared" si="4"/>
        <v>3.5225887153773576</v>
      </c>
      <c r="I14" s="140">
        <v>4762.6559503769058</v>
      </c>
      <c r="J14" s="140">
        <v>27844.615572706134</v>
      </c>
      <c r="K14" s="243">
        <f t="shared" si="7"/>
        <v>-23081.959622329228</v>
      </c>
      <c r="N14" s="137"/>
    </row>
    <row r="15" spans="1:18" ht="20.100000000000001" customHeight="1">
      <c r="A15" s="135">
        <v>9</v>
      </c>
      <c r="B15" s="136" t="str">
        <f>IF('1'!$A$1=1,D15,F15)</f>
        <v>Болгарія</v>
      </c>
      <c r="C15" s="137"/>
      <c r="D15" s="386" t="s">
        <v>187</v>
      </c>
      <c r="E15" s="387"/>
      <c r="F15" s="388" t="s">
        <v>48</v>
      </c>
      <c r="G15" s="242">
        <f t="shared" si="6"/>
        <v>28130.187905644329</v>
      </c>
      <c r="H15" s="139">
        <f t="shared" si="4"/>
        <v>3.0389259158871873</v>
      </c>
      <c r="I15" s="140">
        <v>8462.0228622652194</v>
      </c>
      <c r="J15" s="140">
        <v>19668.165043379107</v>
      </c>
      <c r="K15" s="243">
        <f t="shared" si="7"/>
        <v>-11206.142181113888</v>
      </c>
      <c r="N15" s="137"/>
    </row>
    <row r="16" spans="1:18" ht="20.100000000000001" customHeight="1">
      <c r="A16" s="135">
        <v>10</v>
      </c>
      <c r="B16" s="136" t="str">
        <f>IF('1'!$A$1=1,D16,F16)</f>
        <v>Чехія</v>
      </c>
      <c r="C16" s="137"/>
      <c r="D16" s="386" t="s">
        <v>175</v>
      </c>
      <c r="E16" s="387"/>
      <c r="F16" s="388" t="s">
        <v>59</v>
      </c>
      <c r="G16" s="242">
        <f>I16+J16</f>
        <v>27198.663369690752</v>
      </c>
      <c r="H16" s="139">
        <f>G16/$G$6*100</f>
        <v>2.938292601133321</v>
      </c>
      <c r="I16" s="140">
        <v>6421.2515609109305</v>
      </c>
      <c r="J16" s="140">
        <v>20777.41180877982</v>
      </c>
      <c r="K16" s="243">
        <f>I16-J16</f>
        <v>-14356.160247868889</v>
      </c>
      <c r="N16" s="137"/>
    </row>
    <row r="17" spans="1:14" ht="20.100000000000001" customHeight="1">
      <c r="A17" s="135">
        <v>11</v>
      </c>
      <c r="B17" s="136" t="str">
        <f>IF('1'!$A$1=1,D17,F17)</f>
        <v>Словаччина</v>
      </c>
      <c r="C17" s="137"/>
      <c r="D17" s="386" t="s">
        <v>174</v>
      </c>
      <c r="E17" s="387"/>
      <c r="F17" s="388" t="s">
        <v>58</v>
      </c>
      <c r="G17" s="242">
        <f t="shared" si="6"/>
        <v>26642.343003769518</v>
      </c>
      <c r="H17" s="139">
        <f t="shared" si="4"/>
        <v>2.878192882524806</v>
      </c>
      <c r="I17" s="140">
        <v>8154.2572412917798</v>
      </c>
      <c r="J17" s="140">
        <v>18488.085762477738</v>
      </c>
      <c r="K17" s="243">
        <f t="shared" si="7"/>
        <v>-10333.828521185958</v>
      </c>
      <c r="N17" s="137"/>
    </row>
    <row r="18" spans="1:14" ht="20.100000000000001" customHeight="1">
      <c r="A18" s="135">
        <v>12</v>
      </c>
      <c r="B18" s="136" t="str">
        <f>IF('1'!$A$1=1,D18,F18)</f>
        <v xml:space="preserve"> Індія</v>
      </c>
      <c r="C18" s="137"/>
      <c r="D18" s="386" t="s">
        <v>177</v>
      </c>
      <c r="E18" s="387"/>
      <c r="F18" s="388" t="s">
        <v>51</v>
      </c>
      <c r="G18" s="242">
        <f t="shared" ref="G18" si="8">I18+J18</f>
        <v>23165.955496718452</v>
      </c>
      <c r="H18" s="139">
        <f>G18/$G$6*100</f>
        <v>2.5026360563749113</v>
      </c>
      <c r="I18" s="140">
        <v>3421.4423837940512</v>
      </c>
      <c r="J18" s="140">
        <v>19744.5131129244</v>
      </c>
      <c r="K18" s="243">
        <f>I18-J18</f>
        <v>-16323.070729130348</v>
      </c>
      <c r="N18" s="137"/>
    </row>
    <row r="19" spans="1:14" ht="20.100000000000001" customHeight="1">
      <c r="A19" s="135">
        <v>13</v>
      </c>
      <c r="B19" s="136" t="str">
        <f>IF('1'!$A$1=1,D19,F19)</f>
        <v>Нідерланди</v>
      </c>
      <c r="C19" s="137"/>
      <c r="D19" s="386" t="s">
        <v>189</v>
      </c>
      <c r="E19" s="387"/>
      <c r="F19" s="388" t="s">
        <v>55</v>
      </c>
      <c r="G19" s="242">
        <f>I19+J19</f>
        <v>23039.116287529891</v>
      </c>
      <c r="H19" s="139">
        <f>G19/$G$6*100</f>
        <v>2.4889335186866925</v>
      </c>
      <c r="I19" s="140">
        <v>16085.33859066587</v>
      </c>
      <c r="J19" s="140">
        <v>6953.7776968640201</v>
      </c>
      <c r="K19" s="243">
        <f>I19-J19</f>
        <v>9131.5608938018486</v>
      </c>
      <c r="N19" s="137"/>
    </row>
    <row r="20" spans="1:14" ht="20.100000000000001" customHeight="1">
      <c r="A20" s="135">
        <v>14</v>
      </c>
      <c r="B20" s="136" t="str">
        <f>IF('1'!$A$1=1,D20,F20)</f>
        <v>Франція</v>
      </c>
      <c r="C20" s="137"/>
      <c r="D20" s="386" t="s">
        <v>176</v>
      </c>
      <c r="E20" s="387"/>
      <c r="F20" s="388" t="s">
        <v>60</v>
      </c>
      <c r="G20" s="242">
        <f t="shared" si="6"/>
        <v>22326.808084675682</v>
      </c>
      <c r="H20" s="139">
        <f t="shared" si="4"/>
        <v>2.4119823136320568</v>
      </c>
      <c r="I20" s="140">
        <v>5040.1408238888298</v>
      </c>
      <c r="J20" s="140">
        <v>17286.667260786853</v>
      </c>
      <c r="K20" s="243">
        <f t="shared" si="7"/>
        <v>-12246.526436898024</v>
      </c>
      <c r="N20" s="137"/>
    </row>
    <row r="21" spans="1:14" ht="20.100000000000001" customHeight="1">
      <c r="A21" s="135">
        <v>15</v>
      </c>
      <c r="B21" s="136" t="str">
        <f>IF('1'!$A$1=1,D21,F21)</f>
        <v>Греція</v>
      </c>
      <c r="C21" s="137"/>
      <c r="D21" s="386" t="s">
        <v>179</v>
      </c>
      <c r="E21" s="387"/>
      <c r="F21" s="388" t="s">
        <v>64</v>
      </c>
      <c r="G21" s="242">
        <f>I21+J21</f>
        <v>22199.903579984068</v>
      </c>
      <c r="H21" s="139">
        <f>G21/$G$6*100</f>
        <v>2.3982727220202356</v>
      </c>
      <c r="I21" s="140">
        <v>3212.8319233914872</v>
      </c>
      <c r="J21" s="140">
        <v>18987.07165659258</v>
      </c>
      <c r="K21" s="243">
        <f>I21-J21</f>
        <v>-15774.239733201091</v>
      </c>
      <c r="N21" s="137"/>
    </row>
    <row r="22" spans="1:14" ht="20.100000000000001" customHeight="1">
      <c r="A22" s="135">
        <v>16</v>
      </c>
      <c r="B22" s="136" t="str">
        <f>IF('1'!$A$1=1,D22,F22)</f>
        <v>Литва</v>
      </c>
      <c r="C22" s="137"/>
      <c r="D22" s="386" t="s">
        <v>178</v>
      </c>
      <c r="E22" s="387"/>
      <c r="F22" s="388" t="s">
        <v>52</v>
      </c>
      <c r="G22" s="242">
        <f t="shared" ref="G22:G31" si="9">I22+J22</f>
        <v>16084.323905004539</v>
      </c>
      <c r="H22" s="139">
        <f t="shared" ref="H22:H32" si="10">G22/$G$6*100</f>
        <v>1.7376019285187394</v>
      </c>
      <c r="I22" s="140">
        <v>5425.6365272369203</v>
      </c>
      <c r="J22" s="140">
        <v>10658.687377767619</v>
      </c>
      <c r="K22" s="243">
        <f t="shared" ref="K22:K31" si="11">I22-J22</f>
        <v>-5233.0508505306989</v>
      </c>
      <c r="N22" s="137"/>
    </row>
    <row r="23" spans="1:14" ht="28.2" customHeight="1">
      <c r="A23" s="135">
        <v>17</v>
      </c>
      <c r="B23" s="141" t="str">
        <f>IF('1'!$A$1=1,D23,F23)</f>
        <v>Сполучене Королівство Великої Британії та Північної Ірландії</v>
      </c>
      <c r="C23" s="137"/>
      <c r="D23" s="386" t="s">
        <v>61</v>
      </c>
      <c r="E23" s="387"/>
      <c r="F23" s="388" t="s">
        <v>62</v>
      </c>
      <c r="G23" s="242">
        <f>I23+J23</f>
        <v>14237.46245896041</v>
      </c>
      <c r="H23" s="139">
        <f>G23/$G$6*100</f>
        <v>1.5380840607297992</v>
      </c>
      <c r="I23" s="140">
        <v>3821.3950881337396</v>
      </c>
      <c r="J23" s="140">
        <v>10416.06737082667</v>
      </c>
      <c r="K23" s="243">
        <f>I23-J23</f>
        <v>-6594.6722826929299</v>
      </c>
      <c r="N23" s="137"/>
    </row>
    <row r="24" spans="1:14" ht="20.100000000000001" customHeight="1">
      <c r="A24" s="135">
        <v>18</v>
      </c>
      <c r="B24" s="136" t="str">
        <f>IF('1'!$A$1=1,D24,F24)</f>
        <v>Єгипет</v>
      </c>
      <c r="C24" s="137"/>
      <c r="D24" s="386" t="s">
        <v>191</v>
      </c>
      <c r="E24" s="387"/>
      <c r="F24" s="388" t="s">
        <v>71</v>
      </c>
      <c r="G24" s="242">
        <f>I24+J24</f>
        <v>14168.0890317059</v>
      </c>
      <c r="H24" s="139">
        <f>G24/$G$6*100</f>
        <v>1.5305895958273679</v>
      </c>
      <c r="I24" s="140">
        <v>12794.940993075201</v>
      </c>
      <c r="J24" s="140">
        <v>1373.1480386306998</v>
      </c>
      <c r="K24" s="243">
        <f>I24-J24</f>
        <v>11421.792954444501</v>
      </c>
      <c r="N24" s="137"/>
    </row>
    <row r="25" spans="1:14" ht="20.100000000000001" customHeight="1">
      <c r="A25" s="135">
        <v>19</v>
      </c>
      <c r="B25" s="136" t="str">
        <f>IF('1'!$A$1=1,D25,F25)</f>
        <v>Угорщина</v>
      </c>
      <c r="C25" s="137"/>
      <c r="D25" s="386" t="s">
        <v>56</v>
      </c>
      <c r="E25" s="387"/>
      <c r="F25" s="388" t="s">
        <v>57</v>
      </c>
      <c r="G25" s="242">
        <f t="shared" si="9"/>
        <v>13793.004232774958</v>
      </c>
      <c r="H25" s="139">
        <f t="shared" si="10"/>
        <v>1.4900688954342551</v>
      </c>
      <c r="I25" s="140">
        <v>4844.1846973582096</v>
      </c>
      <c r="J25" s="140">
        <v>8948.8195354167492</v>
      </c>
      <c r="K25" s="243">
        <f t="shared" si="11"/>
        <v>-4104.6348380585396</v>
      </c>
      <c r="N25" s="137"/>
    </row>
    <row r="26" spans="1:14" ht="20.100000000000001" customHeight="1">
      <c r="A26" s="135">
        <v>20</v>
      </c>
      <c r="B26" s="136" t="str">
        <f>IF('1'!$A$1=1,D26,F26)</f>
        <v>Бельгія</v>
      </c>
      <c r="C26" s="137"/>
      <c r="D26" s="386" t="s">
        <v>190</v>
      </c>
      <c r="E26" s="387"/>
      <c r="F26" s="388" t="s">
        <v>63</v>
      </c>
      <c r="G26" s="242">
        <f t="shared" ref="G26" si="12">I26+J26</f>
        <v>10262.30286641872</v>
      </c>
      <c r="H26" s="139">
        <f>G26/$G$6*100</f>
        <v>1.1086445011334483</v>
      </c>
      <c r="I26" s="140">
        <v>4006.2075829798005</v>
      </c>
      <c r="J26" s="140">
        <v>6256.09528343892</v>
      </c>
      <c r="K26" s="243">
        <f t="shared" ref="K26" si="13">I26-J26</f>
        <v>-2249.8877004591195</v>
      </c>
      <c r="N26" s="137"/>
    </row>
    <row r="27" spans="1:14" ht="20.100000000000001" customHeight="1">
      <c r="A27" s="135">
        <v>21</v>
      </c>
      <c r="B27" s="136" t="str">
        <f>IF('1'!$A$1=1,D27,F27)</f>
        <v>Швеція</v>
      </c>
      <c r="C27" s="137"/>
      <c r="D27" s="386" t="s">
        <v>181</v>
      </c>
      <c r="E27" s="387"/>
      <c r="F27" s="388" t="s">
        <v>68</v>
      </c>
      <c r="G27" s="242">
        <f>I27+J27</f>
        <v>10081.183736015975</v>
      </c>
      <c r="H27" s="139">
        <f>G27/$G$6*100</f>
        <v>1.0890780616524871</v>
      </c>
      <c r="I27" s="140">
        <v>637.80387796288596</v>
      </c>
      <c r="J27" s="140">
        <v>9443.3798580530893</v>
      </c>
      <c r="K27" s="243">
        <f>I27-J27</f>
        <v>-8805.5759800902033</v>
      </c>
      <c r="N27" s="137"/>
    </row>
    <row r="28" spans="1:14" ht="20.100000000000001" customHeight="1">
      <c r="A28" s="135">
        <v>22</v>
      </c>
      <c r="B28" s="136" t="str">
        <f>IF('1'!$A$1=1,D28,F28)</f>
        <v>Молдова</v>
      </c>
      <c r="C28" s="137"/>
      <c r="D28" s="386" t="s">
        <v>203</v>
      </c>
      <c r="E28" s="387"/>
      <c r="F28" s="388" t="s">
        <v>65</v>
      </c>
      <c r="G28" s="242">
        <f>I28+J28</f>
        <v>9306.1308070258256</v>
      </c>
      <c r="H28" s="139">
        <f>G28/$G$6*100</f>
        <v>1.005348495394601</v>
      </c>
      <c r="I28" s="140">
        <v>7752.4792399004509</v>
      </c>
      <c r="J28" s="140">
        <v>1553.6515671253751</v>
      </c>
      <c r="K28" s="243">
        <f>I28-J28</f>
        <v>6198.8276727750763</v>
      </c>
      <c r="N28" s="137"/>
    </row>
    <row r="29" spans="1:14" ht="20.100000000000001" customHeight="1">
      <c r="A29" s="135">
        <v>23</v>
      </c>
      <c r="B29" s="136" t="str">
        <f>IF('1'!$A$1=1,D29,F29)</f>
        <v>Австрія</v>
      </c>
      <c r="C29" s="137"/>
      <c r="D29" s="386" t="s">
        <v>180</v>
      </c>
      <c r="E29" s="387"/>
      <c r="F29" s="388" t="s">
        <v>67</v>
      </c>
      <c r="G29" s="242">
        <f>I29+J29</f>
        <v>9272.5904670019609</v>
      </c>
      <c r="H29" s="139">
        <f>G29/$G$6*100</f>
        <v>1.0017251065687576</v>
      </c>
      <c r="I29" s="140">
        <v>4656.5457697698803</v>
      </c>
      <c r="J29" s="140">
        <v>4616.0446972320806</v>
      </c>
      <c r="K29" s="366">
        <f>I29-J29</f>
        <v>40.501072537799701</v>
      </c>
      <c r="N29" s="137"/>
    </row>
    <row r="30" spans="1:14" ht="19.2" customHeight="1">
      <c r="A30" s="135">
        <v>24</v>
      </c>
      <c r="B30" s="136" t="str">
        <f>IF('1'!$A$1=1,D30,F30)</f>
        <v>Республіка Корея</v>
      </c>
      <c r="C30" s="367"/>
      <c r="D30" s="389" t="s">
        <v>72</v>
      </c>
      <c r="E30" s="387"/>
      <c r="F30" s="389" t="s">
        <v>73</v>
      </c>
      <c r="G30" s="242">
        <f>I30+J30</f>
        <v>9085.9246477274974</v>
      </c>
      <c r="H30" s="139">
        <f>G30/$G$6*100</f>
        <v>0.98155945400695344</v>
      </c>
      <c r="I30" s="140">
        <v>1107.155839995607</v>
      </c>
      <c r="J30" s="140">
        <v>7978.7688077318899</v>
      </c>
      <c r="K30" s="243">
        <f>I30-J30</f>
        <v>-6871.6129677362824</v>
      </c>
      <c r="N30" s="137"/>
    </row>
    <row r="31" spans="1:14" ht="20.100000000000001" customHeight="1">
      <c r="A31" s="135">
        <v>25</v>
      </c>
      <c r="B31" s="136" t="str">
        <f>IF('1'!$A$1=1,D31,F31)</f>
        <v>Японія</v>
      </c>
      <c r="C31" s="137"/>
      <c r="D31" s="386" t="s">
        <v>69</v>
      </c>
      <c r="E31" s="387"/>
      <c r="F31" s="388" t="s">
        <v>70</v>
      </c>
      <c r="G31" s="242">
        <f t="shared" si="9"/>
        <v>8454.3645364794847</v>
      </c>
      <c r="H31" s="139">
        <f t="shared" si="10"/>
        <v>0.91333152762587599</v>
      </c>
      <c r="I31" s="140">
        <v>168.9489000012249</v>
      </c>
      <c r="J31" s="140">
        <v>8285.4156364782593</v>
      </c>
      <c r="K31" s="243">
        <f t="shared" si="11"/>
        <v>-8116.4667364770348</v>
      </c>
      <c r="N31" s="137"/>
    </row>
    <row r="32" spans="1:14" ht="20.100000000000001" customHeight="1">
      <c r="A32" s="135">
        <v>26</v>
      </c>
      <c r="B32" s="136" t="str">
        <f>IF('1'!$A$1=1,D32,F32)</f>
        <v>Саудівська Аравія</v>
      </c>
      <c r="C32" s="137"/>
      <c r="D32" s="386" t="s">
        <v>192</v>
      </c>
      <c r="E32" s="387"/>
      <c r="F32" s="388" t="s">
        <v>77</v>
      </c>
      <c r="G32" s="242">
        <f t="shared" ref="G32:G41" si="14">I32+J32</f>
        <v>6903.8211806957934</v>
      </c>
      <c r="H32" s="139">
        <f t="shared" si="10"/>
        <v>0.74582513188465571</v>
      </c>
      <c r="I32" s="140">
        <v>2597.993206846777</v>
      </c>
      <c r="J32" s="140">
        <v>4305.8279738490164</v>
      </c>
      <c r="K32" s="243">
        <f t="shared" ref="K32:K41" si="15">I32-J32</f>
        <v>-1707.8347670022395</v>
      </c>
      <c r="N32" s="137"/>
    </row>
    <row r="33" spans="1:16" ht="22.2" customHeight="1">
      <c r="A33" s="135">
        <v>27</v>
      </c>
      <c r="B33" s="136" t="str">
        <f>IF('1'!$A$1=1,D33,F33)</f>
        <v>В'єтнам</v>
      </c>
      <c r="C33" s="137"/>
      <c r="D33" s="389" t="s">
        <v>193</v>
      </c>
      <c r="E33" s="387"/>
      <c r="F33" s="389" t="s">
        <v>79</v>
      </c>
      <c r="G33" s="242">
        <f>I33+J33</f>
        <v>6862.5617867095143</v>
      </c>
      <c r="H33" s="139">
        <f>G33/$G$6*100</f>
        <v>0.74136784770016062</v>
      </c>
      <c r="I33" s="140">
        <v>1424.4958256281841</v>
      </c>
      <c r="J33" s="140">
        <v>5438.06596108133</v>
      </c>
      <c r="K33" s="243">
        <f>I33-J33</f>
        <v>-4013.5701354531457</v>
      </c>
      <c r="N33" s="137"/>
    </row>
    <row r="34" spans="1:16" ht="20.100000000000001" customHeight="1">
      <c r="A34" s="135">
        <v>28</v>
      </c>
      <c r="B34" s="136" t="str">
        <f>IF('1'!$A$1=1,D34,F34)</f>
        <v>Латвія</v>
      </c>
      <c r="C34" s="137"/>
      <c r="D34" s="386" t="s">
        <v>183</v>
      </c>
      <c r="E34" s="387"/>
      <c r="F34" s="388" t="s">
        <v>75</v>
      </c>
      <c r="G34" s="242">
        <f>I34+J34</f>
        <v>6660.6241134017873</v>
      </c>
      <c r="H34" s="139">
        <f>G34/$G$6*100</f>
        <v>0.71955236495730701</v>
      </c>
      <c r="I34" s="140">
        <v>2959.741392368087</v>
      </c>
      <c r="J34" s="140">
        <v>3700.8827210337008</v>
      </c>
      <c r="K34" s="366">
        <f>I34-J34</f>
        <v>-741.14132866561386</v>
      </c>
      <c r="N34" s="137"/>
    </row>
    <row r="35" spans="1:16" ht="20.100000000000001" customHeight="1">
      <c r="A35" s="135">
        <v>29</v>
      </c>
      <c r="B35" s="136" t="str">
        <f>IF('1'!$A$1=1,D35,F35)</f>
        <v>Швейцарія</v>
      </c>
      <c r="C35" s="137"/>
      <c r="D35" s="386" t="s">
        <v>182</v>
      </c>
      <c r="E35" s="387"/>
      <c r="F35" s="388" t="s">
        <v>66</v>
      </c>
      <c r="G35" s="242">
        <f t="shared" si="14"/>
        <v>5368.9244707580647</v>
      </c>
      <c r="H35" s="139">
        <f t="shared" ref="H35:H36" si="16">G35/$G$6*100</f>
        <v>0.58000905537334935</v>
      </c>
      <c r="I35" s="140">
        <v>1183.3999460672248</v>
      </c>
      <c r="J35" s="140">
        <v>4185.5245246908398</v>
      </c>
      <c r="K35" s="243">
        <f t="shared" si="15"/>
        <v>-3002.124578623615</v>
      </c>
      <c r="N35" s="137"/>
    </row>
    <row r="36" spans="1:16" ht="20.100000000000001" customHeight="1">
      <c r="A36" s="135">
        <v>30</v>
      </c>
      <c r="B36" s="136" t="str">
        <f>IF('1'!$A$1=1,D36,F36)</f>
        <v>Індонезія</v>
      </c>
      <c r="C36" s="116"/>
      <c r="D36" s="386" t="s">
        <v>204</v>
      </c>
      <c r="E36" s="388"/>
      <c r="F36" s="388" t="s">
        <v>206</v>
      </c>
      <c r="G36" s="242">
        <f t="shared" si="14"/>
        <v>5362.8869871379393</v>
      </c>
      <c r="H36" s="139">
        <f t="shared" si="16"/>
        <v>0.57935682135694366</v>
      </c>
      <c r="I36" s="140">
        <v>3229.9940762788729</v>
      </c>
      <c r="J36" s="140">
        <v>2132.892910859066</v>
      </c>
      <c r="K36" s="243">
        <f t="shared" si="15"/>
        <v>1097.1011654198069</v>
      </c>
    </row>
    <row r="37" spans="1:16" ht="20.100000000000001" customHeight="1">
      <c r="A37" s="135">
        <v>31</v>
      </c>
      <c r="B37" s="136" t="str">
        <f>IF('1'!$A$1=1,D37,F37)</f>
        <v>Азербайджан</v>
      </c>
      <c r="C37" s="367"/>
      <c r="D37" s="389" t="s">
        <v>184</v>
      </c>
      <c r="E37" s="387"/>
      <c r="F37" s="389" t="s">
        <v>76</v>
      </c>
      <c r="G37" s="242">
        <f>I37+J37</f>
        <v>5236.9867586296477</v>
      </c>
      <c r="H37" s="139">
        <f>G37/$G$6*100</f>
        <v>0.56575572247650585</v>
      </c>
      <c r="I37" s="140">
        <v>2080.3528757512217</v>
      </c>
      <c r="J37" s="140">
        <v>3156.6338828784264</v>
      </c>
      <c r="K37" s="243">
        <f>I37-J37</f>
        <v>-1076.2810071272047</v>
      </c>
      <c r="N37" s="137"/>
    </row>
    <row r="38" spans="1:16" ht="20.100000000000001" customHeight="1">
      <c r="A38" s="135">
        <v>32</v>
      </c>
      <c r="B38" s="136" t="str">
        <f>IF('1'!$A$1=1,D38,F38)</f>
        <v>Ізраїль</v>
      </c>
      <c r="C38" s="137"/>
      <c r="D38" s="390" t="s">
        <v>194</v>
      </c>
      <c r="E38" s="387"/>
      <c r="F38" s="390" t="s">
        <v>78</v>
      </c>
      <c r="G38" s="242">
        <f>I38+J38</f>
        <v>5101.3450612852794</v>
      </c>
      <c r="H38" s="139">
        <f>G38/$G$6*100</f>
        <v>0.5511022451973151</v>
      </c>
      <c r="I38" s="140">
        <v>2492.2260859969961</v>
      </c>
      <c r="J38" s="140">
        <v>2609.1189752882829</v>
      </c>
      <c r="K38" s="366">
        <f>I38-J38</f>
        <v>-116.89288929128679</v>
      </c>
      <c r="N38" s="137"/>
    </row>
    <row r="39" spans="1:16" ht="20.100000000000001" customHeight="1">
      <c r="A39" s="135">
        <v>33</v>
      </c>
      <c r="B39" s="136" t="str">
        <f>IF('1'!$A$1=1,D39,F39)</f>
        <v>Грузія</v>
      </c>
      <c r="C39" s="137"/>
      <c r="D39" s="390" t="s">
        <v>117</v>
      </c>
      <c r="E39" s="387"/>
      <c r="F39" s="390" t="s">
        <v>118</v>
      </c>
      <c r="G39" s="242">
        <f>I39+J39</f>
        <v>4994.1401197743908</v>
      </c>
      <c r="H39" s="139">
        <f>G39/$G$6*100</f>
        <v>0.53952081260392526</v>
      </c>
      <c r="I39" s="140">
        <v>2286.547866539725</v>
      </c>
      <c r="J39" s="140">
        <v>2707.5922532346658</v>
      </c>
      <c r="K39" s="366">
        <f>I39-J39</f>
        <v>-421.04438669494084</v>
      </c>
      <c r="N39" s="137"/>
    </row>
    <row r="40" spans="1:16" ht="20.100000000000001" customHeight="1">
      <c r="A40" s="135">
        <v>34</v>
      </c>
      <c r="B40" s="136" t="str">
        <f>IF('1'!$A$1=1,D40,F40)</f>
        <v>Канада</v>
      </c>
      <c r="C40" s="367"/>
      <c r="D40" s="389" t="s">
        <v>156</v>
      </c>
      <c r="E40" s="388"/>
      <c r="F40" s="389" t="s">
        <v>157</v>
      </c>
      <c r="G40" s="242">
        <f>I40+J40</f>
        <v>4893.5270663797655</v>
      </c>
      <c r="H40" s="139">
        <f>G40/$G$6*100</f>
        <v>0.52865150677265782</v>
      </c>
      <c r="I40" s="140">
        <v>647.01318669349507</v>
      </c>
      <c r="J40" s="140">
        <v>4246.5138796862702</v>
      </c>
      <c r="K40" s="243">
        <f>I40-J40</f>
        <v>-3599.5006929927749</v>
      </c>
    </row>
    <row r="41" spans="1:16" ht="20.100000000000001" customHeight="1">
      <c r="A41" s="142">
        <v>35</v>
      </c>
      <c r="B41" s="143" t="str">
        <f>IF('1'!$A$1=1,D41,F41)</f>
        <v>Норвегія</v>
      </c>
      <c r="C41" s="396"/>
      <c r="D41" s="397" t="s">
        <v>205</v>
      </c>
      <c r="E41" s="398"/>
      <c r="F41" s="397" t="s">
        <v>152</v>
      </c>
      <c r="G41" s="262">
        <f t="shared" si="14"/>
        <v>3970.4762179331851</v>
      </c>
      <c r="H41" s="145">
        <f t="shared" ref="H41" si="17">G41/$G$6*100</f>
        <v>0.42893361102183958</v>
      </c>
      <c r="I41" s="146">
        <v>251.52933205895471</v>
      </c>
      <c r="J41" s="146">
        <v>3718.9468858742302</v>
      </c>
      <c r="K41" s="263">
        <f t="shared" si="15"/>
        <v>-3467.4175538152754</v>
      </c>
      <c r="N41" s="137"/>
    </row>
    <row r="43" spans="1:16" s="153" customFormat="1" ht="16.350000000000001" customHeight="1">
      <c r="A43" s="147" t="str">
        <f>IF('1'!A1=1,C43,F43)</f>
        <v xml:space="preserve">*Дані Державної служби статистики України </v>
      </c>
      <c r="B43" s="148"/>
      <c r="C43" s="149" t="s">
        <v>80</v>
      </c>
      <c r="D43" s="150"/>
      <c r="E43" s="150"/>
      <c r="F43" s="149" t="s">
        <v>81</v>
      </c>
      <c r="G43" s="150"/>
      <c r="H43" s="151"/>
      <c r="I43" s="151"/>
      <c r="J43" s="152"/>
      <c r="K43" s="152"/>
      <c r="M43" s="8"/>
      <c r="N43" s="8"/>
      <c r="O43" s="8"/>
      <c r="P43" s="8"/>
    </row>
    <row r="44" spans="1:16" s="153" customFormat="1" ht="16.350000000000001" customHeight="1">
      <c r="A44" s="56" t="str">
        <f>IF('1'!A1=1,C44,F44)</f>
        <v>Примітка:</v>
      </c>
      <c r="B44" s="59"/>
      <c r="C44" s="57" t="s">
        <v>35</v>
      </c>
      <c r="D44" s="151"/>
      <c r="E44" s="151"/>
      <c r="F44" s="57" t="s">
        <v>36</v>
      </c>
      <c r="G44" s="154"/>
      <c r="H44" s="155"/>
      <c r="I44" s="155"/>
      <c r="J44" s="155"/>
      <c r="K44" s="155"/>
      <c r="M44" s="8"/>
      <c r="N44" s="8"/>
      <c r="O44" s="8"/>
      <c r="P44" s="8"/>
    </row>
    <row r="45" spans="1:16" s="153" customFormat="1" ht="16.350000000000001" customHeight="1">
      <c r="A45" s="156" t="str">
        <f>IF('1'!A1=1,C45,F45)</f>
        <v>З 2014 року дані подаються без урахування тимчасово окупованої російською федерацією території України.</v>
      </c>
      <c r="B45" s="59"/>
      <c r="C45" s="157" t="s">
        <v>168</v>
      </c>
      <c r="D45" s="151"/>
      <c r="E45" s="151"/>
      <c r="F45" s="157" t="s">
        <v>165</v>
      </c>
      <c r="G45" s="151"/>
      <c r="H45" s="151"/>
      <c r="I45" s="151"/>
      <c r="J45" s="151"/>
      <c r="K45" s="151"/>
      <c r="M45" s="8"/>
      <c r="N45" s="8"/>
      <c r="O45" s="8"/>
      <c r="P45" s="8"/>
    </row>
    <row r="46" spans="1:16" ht="14.7" customHeight="1">
      <c r="H46" s="111"/>
      <c r="I46" s="111"/>
    </row>
    <row r="47" spans="1:16">
      <c r="H47" s="111"/>
      <c r="I47" s="111"/>
    </row>
    <row r="48" spans="1:16">
      <c r="H48" s="111"/>
      <c r="I48" s="111"/>
    </row>
    <row r="49" spans="8:9">
      <c r="H49" s="111"/>
      <c r="I49" s="111"/>
    </row>
    <row r="50" spans="8:9">
      <c r="H50" s="111"/>
      <c r="I50" s="111"/>
    </row>
    <row r="51" spans="8:9">
      <c r="H51" s="111"/>
      <c r="I51" s="111"/>
    </row>
    <row r="52" spans="8:9">
      <c r="H52" s="111"/>
      <c r="I52" s="111"/>
    </row>
    <row r="53" spans="8:9">
      <c r="H53" s="111"/>
      <c r="I53" s="111"/>
    </row>
    <row r="54" spans="8:9">
      <c r="H54" s="111"/>
      <c r="I54" s="111"/>
    </row>
    <row r="55" spans="8:9">
      <c r="H55" s="111"/>
      <c r="I55" s="111"/>
    </row>
    <row r="56" spans="8:9">
      <c r="H56" s="111"/>
      <c r="I56" s="111"/>
    </row>
    <row r="57" spans="8:9">
      <c r="H57" s="111"/>
      <c r="I57" s="111"/>
    </row>
    <row r="58" spans="8:9">
      <c r="H58" s="111"/>
      <c r="I58" s="111"/>
    </row>
    <row r="59" spans="8:9">
      <c r="H59" s="111"/>
      <c r="I59" s="111"/>
    </row>
    <row r="60" spans="8:9">
      <c r="H60" s="111"/>
      <c r="I60" s="111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0.75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7" spans="8:9">
      <c r="H97" s="111"/>
      <c r="I97" s="158"/>
    </row>
    <row r="98" spans="8:9">
      <c r="H98" s="111"/>
      <c r="I98" s="158"/>
    </row>
    <row r="99" spans="8:9">
      <c r="H99" s="111"/>
      <c r="I99" s="158"/>
    </row>
    <row r="100" spans="8:9">
      <c r="H100" s="111"/>
      <c r="I100" s="158"/>
    </row>
    <row r="101" spans="8:9">
      <c r="H101" s="111"/>
      <c r="I101" s="158"/>
    </row>
    <row r="102" spans="8:9">
      <c r="H102" s="111"/>
      <c r="I102" s="158"/>
    </row>
    <row r="103" spans="8:9">
      <c r="H103" s="111"/>
      <c r="I103" s="158"/>
    </row>
    <row r="104" spans="8:9">
      <c r="H104" s="111"/>
      <c r="I104" s="158"/>
    </row>
    <row r="105" spans="8:9">
      <c r="H105" s="111"/>
      <c r="I105" s="158"/>
    </row>
    <row r="106" spans="8:9">
      <c r="H106" s="111"/>
      <c r="I106" s="158"/>
    </row>
    <row r="107" spans="8:9">
      <c r="H107" s="111"/>
      <c r="I107" s="158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AAG57"/>
  <sheetViews>
    <sheetView topLeftCell="A31" zoomScale="59" zoomScaleNormal="59" workbookViewId="0">
      <selection activeCell="R13" sqref="R13"/>
    </sheetView>
  </sheetViews>
  <sheetFormatPr defaultColWidth="8" defaultRowHeight="13.8" outlineLevelCol="2"/>
  <cols>
    <col min="1" max="1" width="7.77734375" style="161" customWidth="1"/>
    <col min="2" max="2" width="41" style="161" customWidth="1"/>
    <col min="3" max="3" width="5.33203125" style="161" hidden="1" customWidth="1" outlineLevel="2"/>
    <col min="4" max="4" width="26.5546875" style="161" hidden="1" customWidth="1" outlineLevel="2"/>
    <col min="5" max="5" width="7.5546875" style="161" hidden="1" customWidth="1" outlineLevel="2"/>
    <col min="6" max="6" width="19.6640625" style="161" hidden="1" customWidth="1" outlineLevel="2"/>
    <col min="7" max="7" width="10.21875" style="161" hidden="1" customWidth="1" outlineLevel="1" collapsed="1"/>
    <col min="8" max="14" width="10.21875" style="161" hidden="1" customWidth="1" outlineLevel="1"/>
    <col min="15" max="18" width="9.44140625" style="161" hidden="1" customWidth="1" outlineLevel="1"/>
    <col min="19" max="22" width="9.44140625" style="163" hidden="1" customWidth="1" outlineLevel="1"/>
    <col min="23" max="23" width="9.44140625" style="163" customWidth="1" collapsed="1"/>
    <col min="24" max="42" width="9.44140625" style="163" customWidth="1"/>
    <col min="43" max="43" width="9.33203125" style="163" hidden="1" customWidth="1" outlineLevel="1"/>
    <col min="44" max="49" width="10.5546875" style="163" hidden="1" customWidth="1" outlineLevel="1"/>
    <col min="50" max="50" width="12.77734375" style="163" customWidth="1" collapsed="1"/>
    <col min="51" max="51" width="12.77734375" style="163" customWidth="1"/>
    <col min="52" max="97" width="10.5546875" style="163" customWidth="1"/>
    <col min="98" max="101" width="10.5546875" style="168" customWidth="1"/>
    <col min="102" max="102" width="14.6640625" style="168" customWidth="1"/>
    <col min="103" max="114" width="10.5546875" style="168" customWidth="1"/>
    <col min="115" max="115" width="13.44140625" style="168" customWidth="1"/>
    <col min="116" max="116" width="40.6640625" style="168" customWidth="1"/>
    <col min="117" max="117" width="17.5546875" style="168" customWidth="1"/>
    <col min="118" max="133" width="10.5546875" style="168" customWidth="1"/>
    <col min="134" max="138" width="10.44140625" style="169" customWidth="1"/>
    <col min="139" max="139" width="24.44140625" style="169" customWidth="1"/>
    <col min="140" max="140" width="12.5546875" style="169" customWidth="1"/>
    <col min="141" max="146" width="10.44140625" style="169" customWidth="1"/>
    <col min="147" max="147" width="16" style="169" customWidth="1"/>
    <col min="148" max="169" width="10.44140625" style="169" customWidth="1"/>
    <col min="170" max="170" width="15.5546875" style="169" customWidth="1"/>
    <col min="171" max="195" width="10.44140625" style="169" customWidth="1"/>
    <col min="196" max="216" width="10.44140625" style="171" customWidth="1"/>
    <col min="217" max="220" width="10.44140625" style="170" customWidth="1"/>
    <col min="221" max="228" width="10.44140625" style="171" customWidth="1"/>
    <col min="229" max="241" width="10.44140625" style="169" customWidth="1"/>
    <col min="242" max="243" width="10.44140625" style="170" customWidth="1"/>
    <col min="244" max="250" width="10.44140625" style="171" customWidth="1"/>
    <col min="251" max="251" width="10.44140625" style="169" customWidth="1"/>
    <col min="252" max="256" width="10.44140625" style="170" customWidth="1"/>
    <col min="257" max="445" width="10.44140625" style="169" customWidth="1"/>
    <col min="446" max="454" width="10.44140625" style="170" customWidth="1"/>
    <col min="455" max="497" width="10.44140625" style="169" customWidth="1"/>
    <col min="498" max="505" width="10.44140625" style="170" customWidth="1"/>
    <col min="506" max="507" width="10.44140625" style="169" customWidth="1"/>
    <col min="508" max="516" width="10.44140625" style="170" customWidth="1"/>
    <col min="517" max="589" width="10.44140625" style="169" customWidth="1"/>
    <col min="590" max="594" width="10.44140625" style="172" customWidth="1"/>
    <col min="595" max="598" width="10.44140625" style="171" customWidth="1"/>
    <col min="599" max="599" width="16.44140625" style="161" customWidth="1"/>
    <col min="600" max="603" width="16.44140625" style="173" customWidth="1"/>
    <col min="604" max="631" width="16.44140625" style="161" customWidth="1"/>
    <col min="632" max="636" width="16.44140625" style="173" customWidth="1"/>
    <col min="637" max="640" width="16.44140625" style="161" customWidth="1"/>
    <col min="641" max="649" width="15.44140625" style="161" customWidth="1"/>
    <col min="650" max="658" width="8" style="173"/>
    <col min="659" max="660" width="8" style="174"/>
    <col min="661" max="672" width="8" style="173"/>
    <col min="673" max="689" width="8" style="161"/>
    <col min="690" max="690" width="8" style="173"/>
    <col min="691" max="692" width="10.5546875" style="173" customWidth="1"/>
    <col min="693" max="705" width="8" style="173"/>
    <col min="706" max="706" width="12.5546875" style="173" customWidth="1"/>
    <col min="707" max="707" width="15.5546875" style="173" customWidth="1"/>
    <col min="708" max="709" width="8" style="173"/>
    <col min="710" max="16384" width="8" style="161"/>
  </cols>
  <sheetData>
    <row r="1" spans="1:709" ht="14.4">
      <c r="A1" s="159" t="str">
        <f>IF('1'!$A$1=1,EI6,EJ6)</f>
        <v xml:space="preserve">до змісту </v>
      </c>
      <c r="B1" s="160"/>
      <c r="C1" s="160"/>
      <c r="M1" s="162"/>
      <c r="N1" s="162"/>
      <c r="P1" s="162"/>
      <c r="V1" s="164"/>
      <c r="W1" s="165"/>
      <c r="X1" s="166"/>
      <c r="Y1" s="166"/>
      <c r="Z1" s="166"/>
      <c r="AA1" s="167"/>
      <c r="AB1" s="166"/>
      <c r="AC1" s="167"/>
      <c r="AD1" s="167"/>
      <c r="AE1" s="114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</row>
    <row r="2" spans="1:709" s="176" customFormat="1" ht="15" customHeight="1">
      <c r="A2" s="175" t="str">
        <f>IF('1'!$A$1=1,SD3,SI3)</f>
        <v>1.4 Динаміка експорту товарів у розрізі країн світу*</v>
      </c>
      <c r="K2" s="177"/>
      <c r="L2" s="178"/>
      <c r="P2" s="179"/>
      <c r="Q2" s="180"/>
      <c r="R2" s="181"/>
      <c r="S2" s="182"/>
      <c r="T2" s="183"/>
      <c r="U2" s="183"/>
      <c r="V2" s="182"/>
      <c r="W2" s="182"/>
      <c r="X2" s="184"/>
      <c r="Y2" s="185"/>
      <c r="Z2" s="184"/>
      <c r="AA2" s="182"/>
      <c r="AB2" s="183"/>
      <c r="AC2" s="182"/>
      <c r="AD2" s="182"/>
      <c r="AE2" s="182"/>
      <c r="AF2" s="183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299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7" t="s">
        <v>82</v>
      </c>
      <c r="DI2" s="187" t="s">
        <v>24</v>
      </c>
      <c r="DJ2" s="188"/>
      <c r="DK2" s="189" t="s">
        <v>83</v>
      </c>
      <c r="DL2" s="189"/>
      <c r="DM2" s="189"/>
      <c r="DN2" s="189" t="s">
        <v>84</v>
      </c>
      <c r="DO2" s="189"/>
      <c r="DP2" s="189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HI2" s="191"/>
      <c r="HJ2" s="191"/>
      <c r="HK2" s="191"/>
      <c r="HL2" s="191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1"/>
      <c r="II2" s="191"/>
      <c r="IQ2" s="190"/>
      <c r="IR2" s="191"/>
      <c r="IS2" s="191"/>
      <c r="IT2" s="191"/>
      <c r="IU2" s="191"/>
      <c r="IV2" s="191"/>
      <c r="IW2" s="190"/>
      <c r="IX2" s="190"/>
      <c r="IY2" s="190"/>
      <c r="IZ2" s="190"/>
      <c r="JA2" s="190"/>
      <c r="JB2" s="190"/>
      <c r="JC2" s="190"/>
      <c r="JD2" s="190"/>
      <c r="JE2" s="190"/>
      <c r="JF2" s="190"/>
      <c r="JG2" s="190"/>
      <c r="JH2" s="190"/>
      <c r="JI2" s="190"/>
      <c r="JJ2" s="190"/>
      <c r="JK2" s="190"/>
      <c r="JL2" s="190"/>
      <c r="JM2" s="190"/>
      <c r="JN2" s="190"/>
      <c r="JO2" s="190"/>
      <c r="JP2" s="190"/>
      <c r="JQ2" s="190"/>
      <c r="JR2" s="190"/>
      <c r="JS2" s="190"/>
      <c r="JT2" s="190"/>
      <c r="JU2" s="190"/>
      <c r="JV2" s="190"/>
      <c r="JW2" s="190"/>
      <c r="JX2" s="190"/>
      <c r="JY2" s="190"/>
      <c r="JZ2" s="190"/>
      <c r="KA2" s="190"/>
      <c r="KB2" s="190"/>
      <c r="KC2" s="190"/>
      <c r="KD2" s="190"/>
      <c r="KE2" s="190"/>
      <c r="KF2" s="190"/>
      <c r="KG2" s="190"/>
      <c r="KH2" s="190"/>
      <c r="KI2" s="190"/>
      <c r="KJ2" s="190"/>
      <c r="KK2" s="190"/>
      <c r="KL2" s="190"/>
      <c r="KM2" s="190"/>
      <c r="KN2" s="190"/>
      <c r="KO2" s="190"/>
      <c r="KP2" s="190"/>
      <c r="KQ2" s="190"/>
      <c r="KR2" s="190"/>
      <c r="KS2" s="190"/>
      <c r="KT2" s="190"/>
      <c r="KU2" s="190"/>
      <c r="KV2" s="190"/>
      <c r="KW2" s="190"/>
      <c r="KX2" s="190"/>
      <c r="KY2" s="190"/>
      <c r="KZ2" s="190"/>
      <c r="LA2" s="190"/>
      <c r="LB2" s="190"/>
      <c r="LC2" s="190"/>
      <c r="LD2" s="190"/>
      <c r="LE2" s="190"/>
      <c r="LF2" s="190"/>
      <c r="LG2" s="190"/>
      <c r="LH2" s="190"/>
      <c r="LI2" s="190"/>
      <c r="LJ2" s="190"/>
      <c r="LK2" s="190"/>
      <c r="LL2" s="190"/>
      <c r="LM2" s="190"/>
      <c r="LN2" s="190"/>
      <c r="LO2" s="190"/>
      <c r="LP2" s="190"/>
      <c r="LQ2" s="190"/>
      <c r="LR2" s="190"/>
      <c r="LS2" s="190"/>
      <c r="LT2" s="190"/>
      <c r="LU2" s="190"/>
      <c r="LV2" s="190"/>
      <c r="LW2" s="190"/>
      <c r="LX2" s="190"/>
      <c r="LY2" s="190"/>
      <c r="LZ2" s="190"/>
      <c r="MA2" s="190"/>
      <c r="MB2" s="190"/>
      <c r="MC2" s="190"/>
      <c r="MD2" s="190"/>
      <c r="ME2" s="190"/>
      <c r="MF2" s="190"/>
      <c r="MG2" s="190"/>
      <c r="MH2" s="190"/>
      <c r="MI2" s="190"/>
      <c r="MJ2" s="190"/>
      <c r="MK2" s="190"/>
      <c r="ML2" s="190"/>
      <c r="MM2" s="190"/>
      <c r="MN2" s="190"/>
      <c r="MO2" s="190"/>
      <c r="MP2" s="190"/>
      <c r="MQ2" s="190"/>
      <c r="MR2" s="190"/>
      <c r="MS2" s="190"/>
      <c r="MT2" s="190"/>
      <c r="MU2" s="190"/>
      <c r="MV2" s="190"/>
      <c r="MW2" s="190"/>
      <c r="MX2" s="190"/>
      <c r="MY2" s="190"/>
      <c r="MZ2" s="190"/>
      <c r="NA2" s="190"/>
      <c r="NB2" s="190"/>
      <c r="NC2" s="190"/>
      <c r="ND2" s="190"/>
      <c r="NE2" s="190"/>
      <c r="NF2" s="190"/>
      <c r="NG2" s="190"/>
      <c r="NH2" s="190"/>
      <c r="NI2" s="190"/>
      <c r="NJ2" s="190"/>
      <c r="NK2" s="190"/>
      <c r="NL2" s="190"/>
      <c r="NM2" s="190"/>
      <c r="NN2" s="190"/>
      <c r="NO2" s="190"/>
      <c r="NP2" s="190"/>
      <c r="NQ2" s="190"/>
      <c r="NR2" s="190"/>
      <c r="NS2" s="190"/>
      <c r="NT2" s="190"/>
      <c r="NU2" s="190"/>
      <c r="NV2" s="190"/>
      <c r="NW2" s="190"/>
      <c r="NX2" s="190"/>
      <c r="NY2" s="190"/>
      <c r="NZ2" s="190"/>
      <c r="OA2" s="190"/>
      <c r="OB2" s="190"/>
      <c r="OC2" s="190"/>
      <c r="OD2" s="190"/>
      <c r="OE2" s="190"/>
      <c r="OF2" s="190"/>
      <c r="OG2" s="190"/>
      <c r="OH2" s="190"/>
      <c r="OI2" s="190"/>
      <c r="OJ2" s="190"/>
      <c r="OK2" s="190"/>
      <c r="OL2" s="190"/>
      <c r="OM2" s="190"/>
      <c r="ON2" s="190"/>
      <c r="OO2" s="190"/>
      <c r="OP2" s="190"/>
      <c r="OQ2" s="190"/>
      <c r="OR2" s="190"/>
      <c r="OS2" s="190"/>
      <c r="OT2" s="190"/>
      <c r="OU2" s="190"/>
      <c r="OV2" s="190"/>
      <c r="OW2" s="190"/>
      <c r="OX2" s="190"/>
      <c r="OY2" s="190"/>
      <c r="OZ2" s="190"/>
      <c r="PA2" s="190"/>
      <c r="PB2" s="190"/>
      <c r="PC2" s="190"/>
      <c r="PD2" s="190"/>
      <c r="PE2" s="190"/>
      <c r="PF2" s="190"/>
      <c r="PG2" s="190"/>
      <c r="PH2" s="190"/>
      <c r="PI2" s="190"/>
      <c r="PJ2" s="190"/>
      <c r="PK2" s="190"/>
      <c r="PL2" s="190"/>
      <c r="PM2" s="190"/>
      <c r="PN2" s="190"/>
      <c r="PO2" s="190"/>
      <c r="PP2" s="190"/>
      <c r="PQ2" s="190"/>
      <c r="PR2" s="190"/>
      <c r="PS2" s="190"/>
      <c r="PT2" s="190"/>
      <c r="PU2" s="190"/>
      <c r="PV2" s="190"/>
      <c r="PW2" s="190"/>
      <c r="PX2" s="190"/>
      <c r="PY2" s="190"/>
      <c r="PZ2" s="190"/>
      <c r="QA2" s="190"/>
      <c r="QB2" s="190"/>
      <c r="QC2" s="190"/>
      <c r="QD2" s="191"/>
      <c r="QE2" s="191"/>
      <c r="QF2" s="191"/>
      <c r="QG2" s="191"/>
      <c r="QH2" s="191"/>
      <c r="QI2" s="191"/>
      <c r="QJ2" s="191"/>
      <c r="QK2" s="191"/>
      <c r="QL2" s="191"/>
      <c r="QM2" s="190"/>
      <c r="QN2" s="190"/>
      <c r="QO2" s="190"/>
      <c r="QP2" s="190"/>
      <c r="QQ2" s="190"/>
      <c r="QR2" s="190"/>
      <c r="QS2" s="190"/>
      <c r="QT2" s="190"/>
      <c r="QU2" s="190"/>
      <c r="QV2" s="190"/>
      <c r="QW2" s="190"/>
      <c r="QX2" s="190"/>
      <c r="QY2" s="190"/>
      <c r="QZ2" s="190"/>
      <c r="RA2" s="190"/>
      <c r="RB2" s="190"/>
      <c r="RC2" s="190"/>
      <c r="RD2" s="190"/>
      <c r="RE2" s="190"/>
      <c r="RF2" s="190"/>
      <c r="RG2" s="190"/>
      <c r="RH2" s="190"/>
      <c r="RI2" s="190"/>
      <c r="RJ2" s="190"/>
      <c r="RK2" s="190"/>
      <c r="RL2" s="190"/>
      <c r="RM2" s="190"/>
      <c r="RN2" s="190"/>
      <c r="RO2" s="190"/>
      <c r="RP2" s="190"/>
      <c r="RQ2" s="190"/>
      <c r="RR2" s="190"/>
      <c r="RS2" s="190"/>
      <c r="RT2" s="190"/>
      <c r="RU2" s="190"/>
      <c r="RV2" s="190"/>
      <c r="RW2" s="190"/>
      <c r="RX2" s="190"/>
      <c r="RY2" s="190"/>
      <c r="RZ2" s="190"/>
      <c r="SA2" s="190"/>
      <c r="SB2" s="190"/>
      <c r="SC2" s="190"/>
      <c r="SD2" s="191"/>
      <c r="SE2" s="191"/>
      <c r="SF2" s="191"/>
      <c r="SG2" s="191"/>
      <c r="SH2" s="191"/>
      <c r="SI2" s="191"/>
      <c r="SJ2" s="191"/>
      <c r="SK2" s="191"/>
      <c r="SL2" s="190"/>
      <c r="SM2" s="190"/>
      <c r="SN2" s="191"/>
      <c r="SO2" s="191"/>
      <c r="SP2" s="191"/>
      <c r="SQ2" s="191"/>
      <c r="SR2" s="191"/>
      <c r="SS2" s="191"/>
      <c r="ST2" s="191"/>
      <c r="SU2" s="191"/>
      <c r="SV2" s="191"/>
      <c r="SW2" s="190"/>
      <c r="SX2" s="190"/>
      <c r="SY2" s="190"/>
      <c r="SZ2" s="190"/>
      <c r="TA2" s="190"/>
      <c r="TB2" s="190"/>
      <c r="TC2" s="190"/>
      <c r="TD2" s="190"/>
      <c r="TE2" s="190"/>
      <c r="TF2" s="190"/>
      <c r="TG2" s="190"/>
      <c r="TH2" s="190"/>
      <c r="TI2" s="190"/>
      <c r="TJ2" s="190"/>
      <c r="TK2" s="190"/>
      <c r="TL2" s="190"/>
      <c r="TM2" s="190"/>
      <c r="TN2" s="190"/>
      <c r="TO2" s="190"/>
      <c r="TP2" s="190"/>
      <c r="TQ2" s="190"/>
      <c r="TR2" s="190"/>
      <c r="TS2" s="190"/>
      <c r="TT2" s="190"/>
      <c r="TU2" s="190"/>
      <c r="TV2" s="190"/>
      <c r="TW2" s="190"/>
      <c r="TX2" s="190"/>
      <c r="TY2" s="190"/>
      <c r="TZ2" s="190"/>
      <c r="UA2" s="190"/>
      <c r="UB2" s="190"/>
      <c r="UC2" s="190"/>
      <c r="UD2" s="190"/>
      <c r="UE2" s="190"/>
      <c r="UF2" s="190"/>
      <c r="UG2" s="190"/>
      <c r="UH2" s="190"/>
      <c r="UI2" s="190"/>
      <c r="UJ2" s="190"/>
      <c r="UK2" s="190"/>
      <c r="UL2" s="190"/>
      <c r="UM2" s="190"/>
      <c r="UN2" s="190"/>
      <c r="UO2" s="190"/>
      <c r="UP2" s="190"/>
      <c r="UQ2" s="190"/>
      <c r="UR2" s="190"/>
      <c r="US2" s="190"/>
      <c r="UT2" s="190"/>
      <c r="UU2" s="190"/>
      <c r="UV2" s="190"/>
      <c r="UW2" s="190"/>
      <c r="UX2" s="190"/>
      <c r="UY2" s="190"/>
      <c r="UZ2" s="190"/>
      <c r="VA2" s="190"/>
      <c r="VB2" s="190"/>
      <c r="VC2" s="190"/>
      <c r="VD2" s="190"/>
      <c r="VE2" s="190"/>
      <c r="VF2" s="190"/>
      <c r="VG2" s="190"/>
      <c r="VH2" s="190"/>
      <c r="VI2" s="190"/>
      <c r="VJ2" s="190"/>
      <c r="VK2" s="190"/>
      <c r="VL2" s="190"/>
      <c r="VM2" s="190"/>
      <c r="VN2" s="190"/>
      <c r="VO2" s="190"/>
      <c r="VP2" s="190"/>
      <c r="VQ2" s="190"/>
      <c r="VR2" s="192"/>
      <c r="VS2" s="192"/>
      <c r="VT2" s="192"/>
      <c r="VU2" s="192"/>
      <c r="VV2" s="192"/>
      <c r="WB2" s="190"/>
      <c r="WC2" s="190"/>
      <c r="WD2" s="190"/>
      <c r="WE2" s="190"/>
      <c r="XH2" s="190"/>
      <c r="XI2" s="190"/>
      <c r="XJ2" s="190"/>
      <c r="XK2" s="190"/>
      <c r="XL2" s="190"/>
      <c r="XZ2" s="190"/>
      <c r="YA2" s="190"/>
      <c r="YB2" s="190"/>
      <c r="YC2" s="190"/>
      <c r="YD2" s="190"/>
      <c r="YE2" s="190"/>
      <c r="YF2" s="190"/>
      <c r="YG2" s="190"/>
      <c r="YH2" s="190"/>
      <c r="YI2" s="193"/>
      <c r="YJ2" s="193"/>
      <c r="YK2" s="190"/>
      <c r="YL2" s="190"/>
      <c r="YM2" s="190"/>
      <c r="YN2" s="190"/>
      <c r="YO2" s="190"/>
      <c r="YP2" s="190"/>
      <c r="YQ2" s="190"/>
      <c r="YR2" s="190"/>
      <c r="YS2" s="190"/>
      <c r="YT2" s="190"/>
      <c r="YU2" s="190"/>
      <c r="YV2" s="190"/>
      <c r="ZN2" s="190"/>
      <c r="ZO2" s="190"/>
      <c r="ZP2" s="190"/>
      <c r="ZQ2" s="190"/>
      <c r="ZR2" s="190"/>
      <c r="ZS2" s="190"/>
      <c r="ZT2" s="190"/>
      <c r="ZU2" s="190"/>
      <c r="ZV2" s="190"/>
      <c r="ZW2" s="190"/>
      <c r="ZX2" s="190"/>
      <c r="ZY2" s="190"/>
      <c r="ZZ2" s="190"/>
      <c r="AAA2" s="190"/>
      <c r="AAB2" s="190"/>
      <c r="AAC2" s="190"/>
      <c r="AAD2" s="190"/>
      <c r="AAE2" s="190"/>
      <c r="AAF2" s="190"/>
      <c r="AAG2" s="190"/>
    </row>
    <row r="3" spans="1:709" s="176" customFormat="1" ht="13.2">
      <c r="A3" s="122" t="str">
        <f>IF('1'!$A$1=1,EI3,EK3)</f>
        <v>(відповідно до КПБ6)</v>
      </c>
      <c r="L3" s="179"/>
      <c r="M3" s="179"/>
      <c r="S3" s="182"/>
      <c r="T3" s="183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90"/>
      <c r="EE3" s="190"/>
      <c r="EF3" s="193"/>
      <c r="EG3" s="193"/>
      <c r="EH3" s="193"/>
      <c r="EI3" s="445" t="s">
        <v>85</v>
      </c>
      <c r="EJ3" s="190"/>
      <c r="EK3" s="316" t="s">
        <v>86</v>
      </c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HI3" s="191"/>
      <c r="HJ3" s="191"/>
      <c r="HK3" s="191"/>
      <c r="HL3" s="191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1"/>
      <c r="II3" s="191"/>
      <c r="IQ3" s="190"/>
      <c r="IR3" s="191"/>
      <c r="IS3" s="191"/>
      <c r="IT3" s="191"/>
      <c r="IU3" s="191"/>
      <c r="IV3" s="191"/>
      <c r="IW3" s="190"/>
      <c r="IX3" s="190"/>
      <c r="IY3" s="190"/>
      <c r="IZ3" s="190"/>
      <c r="JA3" s="190"/>
      <c r="JB3" s="190"/>
      <c r="JC3" s="190"/>
      <c r="JD3" s="190"/>
      <c r="JE3" s="190"/>
      <c r="JF3" s="190"/>
      <c r="JG3" s="190"/>
      <c r="JH3" s="190"/>
      <c r="JI3" s="190"/>
      <c r="JJ3" s="190"/>
      <c r="JK3" s="190"/>
      <c r="JL3" s="190"/>
      <c r="JM3" s="190"/>
      <c r="JN3" s="190"/>
      <c r="JO3" s="190"/>
      <c r="JP3" s="190"/>
      <c r="JQ3" s="190"/>
      <c r="JR3" s="190"/>
      <c r="JS3" s="190"/>
      <c r="JT3" s="190"/>
      <c r="JU3" s="190"/>
      <c r="JV3" s="190"/>
      <c r="JW3" s="190"/>
      <c r="JX3" s="190"/>
      <c r="JY3" s="190"/>
      <c r="JZ3" s="190"/>
      <c r="KA3" s="190"/>
      <c r="KB3" s="190"/>
      <c r="KC3" s="190"/>
      <c r="KD3" s="190"/>
      <c r="KE3" s="190"/>
      <c r="KF3" s="190"/>
      <c r="KG3" s="190"/>
      <c r="KH3" s="190"/>
      <c r="KI3" s="190"/>
      <c r="KJ3" s="190"/>
      <c r="KK3" s="190"/>
      <c r="KL3" s="190"/>
      <c r="KM3" s="190"/>
      <c r="KN3" s="190"/>
      <c r="KO3" s="190"/>
      <c r="KP3" s="190"/>
      <c r="KQ3" s="190"/>
      <c r="KR3" s="190"/>
      <c r="KS3" s="190"/>
      <c r="KT3" s="190"/>
      <c r="KU3" s="190"/>
      <c r="KV3" s="190"/>
      <c r="KW3" s="190"/>
      <c r="KX3" s="190"/>
      <c r="KY3" s="190"/>
      <c r="KZ3" s="190"/>
      <c r="LA3" s="190"/>
      <c r="LB3" s="190"/>
      <c r="LC3" s="190"/>
      <c r="LD3" s="190"/>
      <c r="LE3" s="190"/>
      <c r="LF3" s="190"/>
      <c r="LG3" s="190"/>
      <c r="LH3" s="190"/>
      <c r="LI3" s="190"/>
      <c r="LJ3" s="190"/>
      <c r="LK3" s="190"/>
      <c r="LL3" s="190"/>
      <c r="LM3" s="190"/>
      <c r="LN3" s="190"/>
      <c r="LO3" s="190"/>
      <c r="LP3" s="190"/>
      <c r="LQ3" s="190"/>
      <c r="LR3" s="190"/>
      <c r="LS3" s="190"/>
      <c r="LT3" s="190"/>
      <c r="LU3" s="190"/>
      <c r="LV3" s="190"/>
      <c r="LW3" s="190"/>
      <c r="LX3" s="190"/>
      <c r="LY3" s="190"/>
      <c r="LZ3" s="190"/>
      <c r="MA3" s="190"/>
      <c r="MB3" s="190"/>
      <c r="MC3" s="190"/>
      <c r="MD3" s="190"/>
      <c r="ME3" s="190"/>
      <c r="MF3" s="190"/>
      <c r="MG3" s="190"/>
      <c r="MH3" s="190"/>
      <c r="MI3" s="190"/>
      <c r="MJ3" s="190"/>
      <c r="MK3" s="190"/>
      <c r="ML3" s="190"/>
      <c r="MM3" s="190"/>
      <c r="MN3" s="190"/>
      <c r="MO3" s="190"/>
      <c r="MP3" s="190"/>
      <c r="MQ3" s="190"/>
      <c r="MR3" s="190"/>
      <c r="MS3" s="190"/>
      <c r="MT3" s="190"/>
      <c r="MU3" s="190"/>
      <c r="MV3" s="190"/>
      <c r="MW3" s="190"/>
      <c r="MX3" s="190"/>
      <c r="MY3" s="190"/>
      <c r="MZ3" s="190"/>
      <c r="NA3" s="190"/>
      <c r="NB3" s="190"/>
      <c r="NC3" s="190"/>
      <c r="ND3" s="190"/>
      <c r="NE3" s="190"/>
      <c r="NF3" s="190"/>
      <c r="NG3" s="190"/>
      <c r="NH3" s="190"/>
      <c r="NI3" s="190"/>
      <c r="NJ3" s="190"/>
      <c r="NK3" s="190"/>
      <c r="NL3" s="190"/>
      <c r="NM3" s="190"/>
      <c r="NN3" s="190"/>
      <c r="NO3" s="190"/>
      <c r="NP3" s="190"/>
      <c r="NQ3" s="190"/>
      <c r="NR3" s="190"/>
      <c r="NS3" s="190"/>
      <c r="NT3" s="190"/>
      <c r="NU3" s="190"/>
      <c r="NV3" s="190"/>
      <c r="NW3" s="190"/>
      <c r="NX3" s="190"/>
      <c r="NY3" s="190"/>
      <c r="NZ3" s="190"/>
      <c r="OA3" s="190"/>
      <c r="OB3" s="190"/>
      <c r="OC3" s="190"/>
      <c r="OD3" s="190"/>
      <c r="OE3" s="190"/>
      <c r="OF3" s="190"/>
      <c r="OG3" s="190"/>
      <c r="OH3" s="190"/>
      <c r="OI3" s="190"/>
      <c r="OJ3" s="190"/>
      <c r="OK3" s="190"/>
      <c r="OL3" s="190"/>
      <c r="OM3" s="190"/>
      <c r="ON3" s="190"/>
      <c r="OO3" s="190"/>
      <c r="OP3" s="190"/>
      <c r="OQ3" s="190"/>
      <c r="OR3" s="190"/>
      <c r="OS3" s="190"/>
      <c r="OT3" s="190"/>
      <c r="OU3" s="190"/>
      <c r="OV3" s="190"/>
      <c r="OW3" s="190"/>
      <c r="OX3" s="190"/>
      <c r="OY3" s="190"/>
      <c r="OZ3" s="190"/>
      <c r="PA3" s="190"/>
      <c r="PB3" s="190"/>
      <c r="PC3" s="190"/>
      <c r="PD3" s="190"/>
      <c r="PE3" s="190"/>
      <c r="PF3" s="190"/>
      <c r="PG3" s="190"/>
      <c r="PH3" s="190"/>
      <c r="PI3" s="190"/>
      <c r="PJ3" s="190"/>
      <c r="PK3" s="190"/>
      <c r="PL3" s="190"/>
      <c r="PM3" s="190"/>
      <c r="PN3" s="190"/>
      <c r="PO3" s="190"/>
      <c r="PP3" s="190"/>
      <c r="PQ3" s="190"/>
      <c r="PR3" s="190"/>
      <c r="PS3" s="190"/>
      <c r="PT3" s="190"/>
      <c r="PU3" s="190"/>
      <c r="PV3" s="190"/>
      <c r="PW3" s="190"/>
      <c r="PX3" s="190"/>
      <c r="PY3" s="190"/>
      <c r="PZ3" s="190"/>
      <c r="QA3" s="190"/>
      <c r="QB3" s="190"/>
      <c r="QC3" s="190"/>
      <c r="QD3" s="191"/>
      <c r="QE3" s="191"/>
      <c r="QF3" s="191"/>
      <c r="QG3" s="191"/>
      <c r="QH3" s="191"/>
      <c r="QI3" s="191"/>
      <c r="QJ3" s="191"/>
      <c r="QK3" s="191"/>
      <c r="QL3" s="191"/>
      <c r="QM3" s="190"/>
      <c r="QN3" s="190"/>
      <c r="QO3" s="190"/>
      <c r="QP3" s="190"/>
      <c r="QQ3" s="190"/>
      <c r="QR3" s="190"/>
      <c r="QS3" s="190"/>
      <c r="QT3" s="190"/>
      <c r="QU3" s="190"/>
      <c r="QV3" s="190"/>
      <c r="QW3" s="190"/>
      <c r="QX3" s="190"/>
      <c r="QY3" s="190"/>
      <c r="QZ3" s="190"/>
      <c r="RA3" s="190"/>
      <c r="RB3" s="190"/>
      <c r="RC3" s="190"/>
      <c r="RD3" s="190"/>
      <c r="RE3" s="190"/>
      <c r="RF3" s="190"/>
      <c r="RG3" s="190"/>
      <c r="RH3" s="190"/>
      <c r="RI3" s="190"/>
      <c r="RJ3" s="190"/>
      <c r="RK3" s="190"/>
      <c r="RL3" s="190"/>
      <c r="RM3" s="190"/>
      <c r="RN3" s="190"/>
      <c r="RO3" s="190"/>
      <c r="RP3" s="190"/>
      <c r="RQ3" s="190"/>
      <c r="RR3" s="190"/>
      <c r="RS3" s="190"/>
      <c r="RT3" s="190"/>
      <c r="RU3" s="190"/>
      <c r="RV3" s="190"/>
      <c r="RW3" s="190"/>
      <c r="RX3" s="190"/>
      <c r="RY3" s="190"/>
      <c r="RZ3" s="190"/>
      <c r="SA3" s="190"/>
      <c r="SB3" s="190"/>
      <c r="SC3" s="190"/>
      <c r="SD3" s="191" t="s">
        <v>222</v>
      </c>
      <c r="SE3" s="191"/>
      <c r="SF3" s="191"/>
      <c r="SG3" s="191"/>
      <c r="SH3" s="191"/>
      <c r="SI3" s="191" t="s">
        <v>223</v>
      </c>
      <c r="SJ3" s="191"/>
      <c r="SK3" s="191"/>
      <c r="SL3" s="190"/>
      <c r="SM3" s="190"/>
      <c r="SN3" s="191"/>
      <c r="SO3" s="191"/>
      <c r="SP3" s="191"/>
      <c r="SQ3" s="191"/>
      <c r="SR3" s="191"/>
      <c r="SS3" s="191"/>
      <c r="ST3" s="191"/>
      <c r="SU3" s="191"/>
      <c r="SV3" s="191"/>
      <c r="SW3" s="190"/>
      <c r="SX3" s="190"/>
      <c r="SY3" s="190"/>
      <c r="SZ3" s="190"/>
      <c r="TA3" s="190"/>
      <c r="TB3" s="190"/>
      <c r="TC3" s="190"/>
      <c r="TD3" s="190"/>
      <c r="TE3" s="190"/>
      <c r="TF3" s="190"/>
      <c r="TG3" s="190"/>
      <c r="TH3" s="190"/>
      <c r="TI3" s="190"/>
      <c r="TJ3" s="190"/>
      <c r="TK3" s="190"/>
      <c r="TL3" s="190"/>
      <c r="TM3" s="190"/>
      <c r="TN3" s="190"/>
      <c r="TO3" s="190"/>
      <c r="TP3" s="190"/>
      <c r="TQ3" s="190"/>
      <c r="TR3" s="190"/>
      <c r="TS3" s="190"/>
      <c r="TT3" s="190"/>
      <c r="TU3" s="190"/>
      <c r="TV3" s="190"/>
      <c r="TW3" s="190"/>
      <c r="TX3" s="190"/>
      <c r="TY3" s="190"/>
      <c r="TZ3" s="190"/>
      <c r="UA3" s="190"/>
      <c r="UB3" s="190"/>
      <c r="UC3" s="190"/>
      <c r="UD3" s="190"/>
      <c r="UE3" s="190"/>
      <c r="UF3" s="190"/>
      <c r="UG3" s="190"/>
      <c r="UH3" s="190"/>
      <c r="UI3" s="190"/>
      <c r="UJ3" s="190"/>
      <c r="UK3" s="190"/>
      <c r="UL3" s="190"/>
      <c r="UM3" s="190"/>
      <c r="UN3" s="190"/>
      <c r="UO3" s="190"/>
      <c r="UP3" s="190"/>
      <c r="UQ3" s="190"/>
      <c r="UR3" s="190"/>
      <c r="US3" s="190"/>
      <c r="UT3" s="190"/>
      <c r="UU3" s="190"/>
      <c r="UV3" s="190"/>
      <c r="UW3" s="190"/>
      <c r="UX3" s="190"/>
      <c r="UY3" s="190"/>
      <c r="UZ3" s="190"/>
      <c r="VA3" s="190"/>
      <c r="VB3" s="190"/>
      <c r="VC3" s="190"/>
      <c r="VD3" s="190"/>
      <c r="VE3" s="190"/>
      <c r="VF3" s="190"/>
      <c r="VG3" s="190"/>
      <c r="VH3" s="190"/>
      <c r="VI3" s="190"/>
      <c r="VJ3" s="190"/>
      <c r="VK3" s="190"/>
      <c r="VL3" s="190"/>
      <c r="VM3" s="190"/>
      <c r="VN3" s="190"/>
      <c r="VO3" s="190"/>
      <c r="VP3" s="190"/>
      <c r="VQ3" s="190"/>
      <c r="VR3" s="192"/>
      <c r="VS3" s="192"/>
      <c r="VT3" s="192"/>
      <c r="VU3" s="192"/>
      <c r="VV3" s="192"/>
      <c r="WB3" s="190"/>
      <c r="WC3" s="190"/>
      <c r="WD3" s="190"/>
      <c r="WE3" s="190"/>
      <c r="XH3" s="190"/>
      <c r="XI3" s="190"/>
      <c r="XJ3" s="190"/>
      <c r="XK3" s="190"/>
      <c r="XL3" s="190"/>
      <c r="XZ3" s="190"/>
      <c r="YA3" s="190"/>
      <c r="YB3" s="190"/>
      <c r="YC3" s="190"/>
      <c r="YD3" s="190"/>
      <c r="YE3" s="190"/>
      <c r="YF3" s="190"/>
      <c r="YG3" s="190"/>
      <c r="YH3" s="190"/>
      <c r="YI3" s="193"/>
      <c r="YJ3" s="193"/>
      <c r="YK3" s="190"/>
      <c r="YL3" s="190"/>
      <c r="YM3" s="190"/>
      <c r="YN3" s="190"/>
      <c r="YO3" s="190"/>
      <c r="YP3" s="190"/>
      <c r="YQ3" s="190"/>
      <c r="YR3" s="190"/>
      <c r="YS3" s="190"/>
      <c r="YT3" s="190"/>
      <c r="YU3" s="190"/>
      <c r="YV3" s="190"/>
      <c r="ZN3" s="190"/>
      <c r="ZO3" s="190"/>
      <c r="ZP3" s="190"/>
      <c r="ZQ3" s="190"/>
      <c r="ZR3" s="190"/>
      <c r="ZS3" s="190"/>
      <c r="ZT3" s="190"/>
      <c r="ZU3" s="190"/>
      <c r="ZV3" s="190"/>
      <c r="ZW3" s="190"/>
      <c r="ZX3" s="190"/>
      <c r="ZY3" s="190"/>
      <c r="ZZ3" s="190"/>
      <c r="AAA3" s="190"/>
      <c r="AAB3" s="190"/>
      <c r="AAC3" s="190"/>
      <c r="AAD3" s="190"/>
      <c r="AAE3" s="190"/>
      <c r="AAF3" s="190"/>
      <c r="AAG3" s="190"/>
    </row>
    <row r="4" spans="1:709" s="176" customFormat="1" ht="13.5" customHeight="1">
      <c r="A4" s="123" t="str">
        <f>IF('1'!$A$1=1," Млн грн","Million UAH")</f>
        <v xml:space="preserve"> Млн грн</v>
      </c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6"/>
      <c r="M4" s="194"/>
      <c r="N4" s="194"/>
      <c r="O4" s="194"/>
      <c r="P4" s="194"/>
      <c r="Q4" s="194"/>
      <c r="R4" s="194"/>
      <c r="S4" s="197"/>
      <c r="T4" s="198"/>
      <c r="U4" s="198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200"/>
      <c r="EE4" s="200"/>
      <c r="EF4" s="201"/>
      <c r="EG4" s="202"/>
      <c r="EH4" s="202"/>
      <c r="EI4" s="446" t="s">
        <v>87</v>
      </c>
      <c r="EJ4" s="447"/>
      <c r="EK4" s="448" t="s">
        <v>88</v>
      </c>
      <c r="EL4" s="334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203"/>
      <c r="HJ4" s="203"/>
      <c r="HK4" s="203"/>
      <c r="HL4" s="203"/>
      <c r="HM4" s="153"/>
      <c r="HN4" s="153"/>
      <c r="HO4" s="153"/>
      <c r="HP4" s="153"/>
      <c r="HQ4" s="153"/>
      <c r="HR4" s="153"/>
      <c r="HS4" s="153"/>
      <c r="HT4" s="153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3"/>
      <c r="II4" s="203"/>
      <c r="IJ4" s="153"/>
      <c r="IK4" s="153"/>
      <c r="IL4" s="153"/>
      <c r="IM4" s="153"/>
      <c r="IN4" s="153"/>
      <c r="IO4" s="153"/>
      <c r="IP4" s="153"/>
      <c r="IQ4" s="200"/>
      <c r="IR4" s="203"/>
      <c r="IS4" s="203"/>
      <c r="IT4" s="203"/>
      <c r="IU4" s="203"/>
      <c r="IV4" s="203"/>
      <c r="IW4" s="200"/>
      <c r="IX4" s="200"/>
      <c r="IY4" s="200"/>
      <c r="IZ4" s="200"/>
      <c r="JA4" s="200"/>
      <c r="JB4" s="200"/>
      <c r="JC4" s="200"/>
      <c r="JD4" s="200"/>
      <c r="JE4" s="200"/>
      <c r="JF4" s="200"/>
      <c r="JG4" s="200"/>
      <c r="JH4" s="200"/>
      <c r="JI4" s="200"/>
      <c r="JJ4" s="200"/>
      <c r="JK4" s="200"/>
      <c r="JL4" s="200"/>
      <c r="JM4" s="200"/>
      <c r="JN4" s="200"/>
      <c r="JO4" s="200"/>
      <c r="JP4" s="200"/>
      <c r="JQ4" s="200"/>
      <c r="JR4" s="200"/>
      <c r="JS4" s="200"/>
      <c r="JT4" s="200"/>
      <c r="JU4" s="200"/>
      <c r="JV4" s="200"/>
      <c r="JW4" s="200"/>
      <c r="JX4" s="200"/>
      <c r="JY4" s="200"/>
      <c r="JZ4" s="200"/>
      <c r="KA4" s="200"/>
      <c r="KB4" s="200"/>
      <c r="KC4" s="200"/>
      <c r="KD4" s="200"/>
      <c r="KE4" s="200"/>
      <c r="KF4" s="200"/>
      <c r="KG4" s="200"/>
      <c r="KH4" s="200"/>
      <c r="KI4" s="200"/>
      <c r="KJ4" s="200"/>
      <c r="KK4" s="200"/>
      <c r="KL4" s="200"/>
      <c r="KM4" s="200"/>
      <c r="KN4" s="200"/>
      <c r="KO4" s="200"/>
      <c r="KP4" s="200"/>
      <c r="KQ4" s="200"/>
      <c r="KR4" s="200"/>
      <c r="KS4" s="200"/>
      <c r="KT4" s="200"/>
      <c r="KU4" s="200"/>
      <c r="KV4" s="200"/>
      <c r="KW4" s="200"/>
      <c r="KX4" s="200"/>
      <c r="KY4" s="200"/>
      <c r="KZ4" s="200"/>
      <c r="LA4" s="200"/>
      <c r="LB4" s="200"/>
      <c r="LC4" s="200"/>
      <c r="LD4" s="200"/>
      <c r="LE4" s="200"/>
      <c r="LF4" s="200"/>
      <c r="LG4" s="200"/>
      <c r="LH4" s="200"/>
      <c r="LI4" s="200"/>
      <c r="LJ4" s="200"/>
      <c r="LK4" s="200"/>
      <c r="LL4" s="200"/>
      <c r="LM4" s="200"/>
      <c r="LN4" s="200"/>
      <c r="LO4" s="200"/>
      <c r="LP4" s="200"/>
      <c r="LQ4" s="200"/>
      <c r="LR4" s="200"/>
      <c r="LS4" s="200"/>
      <c r="LT4" s="200"/>
      <c r="LU4" s="200"/>
      <c r="LV4" s="200"/>
      <c r="LW4" s="200"/>
      <c r="LX4" s="200"/>
      <c r="LY4" s="200"/>
      <c r="LZ4" s="200"/>
      <c r="MA4" s="200"/>
      <c r="MB4" s="200"/>
      <c r="MC4" s="200"/>
      <c r="MD4" s="200"/>
      <c r="ME4" s="200"/>
      <c r="MF4" s="200"/>
      <c r="MG4" s="200"/>
      <c r="MH4" s="200"/>
      <c r="MI4" s="200"/>
      <c r="MJ4" s="200"/>
      <c r="MK4" s="200"/>
      <c r="ML4" s="200"/>
      <c r="MM4" s="200"/>
      <c r="MN4" s="200"/>
      <c r="MO4" s="200"/>
      <c r="MP4" s="200"/>
      <c r="MQ4" s="200"/>
      <c r="MR4" s="200"/>
      <c r="MS4" s="200"/>
      <c r="MT4" s="200"/>
      <c r="MU4" s="200"/>
      <c r="MV4" s="200"/>
      <c r="MW4" s="200"/>
      <c r="MX4" s="200"/>
      <c r="MY4" s="200"/>
      <c r="MZ4" s="200"/>
      <c r="NA4" s="200"/>
      <c r="NB4" s="200"/>
      <c r="NC4" s="200"/>
      <c r="ND4" s="200"/>
      <c r="NE4" s="200"/>
      <c r="NF4" s="200"/>
      <c r="NG4" s="200"/>
      <c r="NH4" s="200"/>
      <c r="NI4" s="200"/>
      <c r="NJ4" s="200"/>
      <c r="NK4" s="200"/>
      <c r="NL4" s="200"/>
      <c r="NM4" s="200"/>
      <c r="NN4" s="200"/>
      <c r="NO4" s="200"/>
      <c r="NP4" s="200"/>
      <c r="NQ4" s="200"/>
      <c r="NR4" s="200"/>
      <c r="NS4" s="200"/>
      <c r="NT4" s="200"/>
      <c r="NU4" s="200"/>
      <c r="NV4" s="200"/>
      <c r="NW4" s="200"/>
      <c r="NX4" s="200"/>
      <c r="NY4" s="200"/>
      <c r="NZ4" s="200"/>
      <c r="OA4" s="200"/>
      <c r="OB4" s="200"/>
      <c r="OC4" s="200"/>
      <c r="OD4" s="200"/>
      <c r="OE4" s="200"/>
      <c r="OF4" s="200"/>
      <c r="OG4" s="200"/>
      <c r="OH4" s="200"/>
      <c r="OI4" s="200"/>
      <c r="OJ4" s="200"/>
      <c r="OK4" s="200"/>
      <c r="OL4" s="200"/>
      <c r="OM4" s="200"/>
      <c r="ON4" s="200"/>
      <c r="OO4" s="200"/>
      <c r="OP4" s="200"/>
      <c r="OQ4" s="200"/>
      <c r="OR4" s="200"/>
      <c r="OS4" s="200"/>
      <c r="OT4" s="200"/>
      <c r="OU4" s="200"/>
      <c r="OV4" s="200"/>
      <c r="OW4" s="200"/>
      <c r="OX4" s="200"/>
      <c r="OY4" s="200"/>
      <c r="OZ4" s="200"/>
      <c r="PA4" s="200"/>
      <c r="PB4" s="200"/>
      <c r="PC4" s="200"/>
      <c r="PD4" s="200"/>
      <c r="PE4" s="200"/>
      <c r="PF4" s="200"/>
      <c r="PG4" s="200"/>
      <c r="PH4" s="200"/>
      <c r="PI4" s="200"/>
      <c r="PJ4" s="200"/>
      <c r="PK4" s="200"/>
      <c r="PL4" s="200"/>
      <c r="PM4" s="200"/>
      <c r="PN4" s="200"/>
      <c r="PO4" s="200"/>
      <c r="PP4" s="200"/>
      <c r="PQ4" s="200"/>
      <c r="PR4" s="200"/>
      <c r="PS4" s="200"/>
      <c r="PT4" s="200"/>
      <c r="PU4" s="200"/>
      <c r="PV4" s="200"/>
      <c r="PW4" s="200"/>
      <c r="PX4" s="200"/>
      <c r="PY4" s="200"/>
      <c r="PZ4" s="200"/>
      <c r="QA4" s="200"/>
      <c r="QB4" s="200"/>
      <c r="QC4" s="200"/>
      <c r="QD4" s="203"/>
      <c r="QE4" s="203"/>
      <c r="QF4" s="203"/>
      <c r="QG4" s="203"/>
      <c r="QH4" s="203"/>
      <c r="QI4" s="203"/>
      <c r="QJ4" s="203"/>
      <c r="QK4" s="203"/>
      <c r="QL4" s="203"/>
      <c r="QM4" s="200"/>
      <c r="QN4" s="200"/>
      <c r="QO4" s="200"/>
      <c r="QP4" s="200"/>
      <c r="QQ4" s="200"/>
      <c r="QR4" s="200"/>
      <c r="QS4" s="200"/>
      <c r="QT4" s="200"/>
      <c r="QU4" s="200"/>
      <c r="QV4" s="200"/>
      <c r="QW4" s="200"/>
      <c r="QX4" s="200"/>
      <c r="QY4" s="200"/>
      <c r="QZ4" s="200"/>
      <c r="RA4" s="200"/>
      <c r="RB4" s="200"/>
      <c r="RC4" s="200"/>
      <c r="RD4" s="200"/>
      <c r="RE4" s="200"/>
      <c r="RF4" s="200"/>
      <c r="RG4" s="200"/>
      <c r="RH4" s="200"/>
      <c r="RI4" s="200"/>
      <c r="RJ4" s="200"/>
      <c r="RK4" s="200"/>
      <c r="RL4" s="200"/>
      <c r="RM4" s="200"/>
      <c r="RN4" s="200"/>
      <c r="RO4" s="200"/>
      <c r="RP4" s="200"/>
      <c r="RQ4" s="200"/>
      <c r="RR4" s="200"/>
      <c r="RS4" s="200"/>
      <c r="RT4" s="200"/>
      <c r="RU4" s="200"/>
      <c r="RV4" s="200"/>
      <c r="RW4" s="200"/>
      <c r="RX4" s="200"/>
      <c r="RY4" s="200"/>
      <c r="RZ4" s="200"/>
      <c r="SA4" s="200"/>
      <c r="SB4" s="200"/>
      <c r="SC4" s="200"/>
      <c r="SD4" s="203"/>
      <c r="SE4" s="203"/>
      <c r="SF4" s="203"/>
      <c r="SG4" s="203"/>
      <c r="SH4" s="203"/>
      <c r="SI4" s="203"/>
      <c r="SJ4" s="203"/>
      <c r="SK4" s="203"/>
      <c r="SL4" s="200"/>
      <c r="SM4" s="200"/>
      <c r="SN4" s="203"/>
      <c r="SO4" s="203"/>
      <c r="SP4" s="203"/>
      <c r="SQ4" s="203"/>
      <c r="SR4" s="203"/>
      <c r="SS4" s="203"/>
      <c r="ST4" s="203"/>
      <c r="SU4" s="203"/>
      <c r="SV4" s="203"/>
      <c r="SW4" s="200"/>
      <c r="SX4" s="200"/>
      <c r="SY4" s="200"/>
      <c r="SZ4" s="200"/>
      <c r="TA4" s="200"/>
      <c r="TB4" s="200"/>
      <c r="TC4" s="200"/>
      <c r="TD4" s="200"/>
      <c r="TE4" s="200"/>
      <c r="TF4" s="200"/>
      <c r="TG4" s="200"/>
      <c r="TH4" s="200"/>
      <c r="TI4" s="200"/>
      <c r="TJ4" s="200"/>
      <c r="TK4" s="200"/>
      <c r="TL4" s="200"/>
      <c r="TM4" s="200"/>
      <c r="TN4" s="200"/>
      <c r="TO4" s="200"/>
      <c r="TP4" s="200"/>
      <c r="TQ4" s="200"/>
      <c r="TR4" s="200"/>
      <c r="TS4" s="200"/>
      <c r="TT4" s="200"/>
      <c r="TU4" s="200"/>
      <c r="TV4" s="200"/>
      <c r="TW4" s="200"/>
      <c r="TX4" s="200"/>
      <c r="TY4" s="200"/>
      <c r="TZ4" s="200"/>
      <c r="UA4" s="200"/>
      <c r="UB4" s="200"/>
      <c r="UC4" s="200"/>
      <c r="UD4" s="200"/>
      <c r="UE4" s="200"/>
      <c r="UF4" s="200"/>
      <c r="UG4" s="200"/>
      <c r="UH4" s="200"/>
      <c r="UI4" s="200"/>
      <c r="UJ4" s="200"/>
      <c r="UK4" s="200"/>
      <c r="UL4" s="200"/>
      <c r="UM4" s="200"/>
      <c r="UN4" s="200"/>
      <c r="UO4" s="200"/>
      <c r="UP4" s="200"/>
      <c r="UQ4" s="200"/>
      <c r="UR4" s="200"/>
      <c r="US4" s="200"/>
      <c r="UT4" s="200"/>
      <c r="UU4" s="200"/>
      <c r="UV4" s="200"/>
      <c r="UW4" s="200"/>
      <c r="UX4" s="200"/>
      <c r="UY4" s="200"/>
      <c r="UZ4" s="200"/>
      <c r="VA4" s="200"/>
      <c r="VB4" s="200"/>
      <c r="VC4" s="200"/>
      <c r="VD4" s="200"/>
      <c r="VE4" s="200"/>
      <c r="VF4" s="200"/>
      <c r="VG4" s="200"/>
      <c r="VH4" s="200"/>
      <c r="VI4" s="200"/>
      <c r="VJ4" s="200"/>
      <c r="VK4" s="200"/>
      <c r="VL4" s="200"/>
      <c r="VM4" s="200"/>
      <c r="VN4" s="200"/>
      <c r="VO4" s="200"/>
      <c r="VP4" s="200"/>
      <c r="VQ4" s="200"/>
      <c r="VR4" s="204"/>
      <c r="VS4" s="204"/>
      <c r="VT4" s="204"/>
      <c r="VU4" s="204"/>
      <c r="VV4" s="204"/>
      <c r="VW4" s="153"/>
      <c r="VX4" s="153"/>
      <c r="VY4" s="153"/>
      <c r="VZ4" s="153"/>
      <c r="WB4" s="190"/>
      <c r="WC4" s="190"/>
      <c r="WD4" s="190"/>
      <c r="WE4" s="190"/>
      <c r="WJ4"/>
      <c r="WK4"/>
      <c r="WL4"/>
      <c r="WM4"/>
      <c r="WN4"/>
      <c r="XH4" s="190"/>
      <c r="XI4" s="190"/>
      <c r="XJ4" s="190"/>
      <c r="XK4" s="190"/>
      <c r="XL4" s="190"/>
      <c r="XZ4" s="190"/>
      <c r="YA4" s="190" t="s">
        <v>82</v>
      </c>
      <c r="YB4" s="190" t="s">
        <v>89</v>
      </c>
      <c r="YC4" s="190"/>
      <c r="YD4" s="190"/>
      <c r="YE4" s="190"/>
      <c r="YF4" s="190"/>
      <c r="YG4" s="190"/>
      <c r="YH4" s="190"/>
      <c r="YI4" s="193" t="s">
        <v>90</v>
      </c>
      <c r="YJ4" s="193" t="s">
        <v>91</v>
      </c>
      <c r="YK4" s="190"/>
      <c r="YL4" s="190"/>
      <c r="YM4" s="190"/>
      <c r="YN4" s="190"/>
      <c r="YO4" s="190"/>
      <c r="YP4" s="190"/>
      <c r="YQ4" s="190"/>
      <c r="YR4" s="190"/>
      <c r="YS4" s="190"/>
      <c r="YT4" s="190"/>
      <c r="YU4" s="190"/>
      <c r="YV4" s="190"/>
      <c r="ZN4" s="190"/>
      <c r="ZO4" s="205"/>
      <c r="ZP4" s="190"/>
      <c r="ZQ4" s="190"/>
      <c r="ZR4" s="190"/>
      <c r="ZS4" s="190"/>
      <c r="ZT4" s="190"/>
      <c r="ZU4" s="190"/>
      <c r="ZV4" s="190"/>
      <c r="ZW4" s="190"/>
      <c r="ZX4" s="190"/>
      <c r="ZY4" s="190"/>
      <c r="ZZ4" s="190"/>
      <c r="AAA4" s="190"/>
      <c r="AAB4" s="190"/>
      <c r="AAC4" s="190"/>
      <c r="AAD4" s="190"/>
      <c r="AAE4" s="190"/>
      <c r="AAF4" s="190"/>
      <c r="AAG4" s="190"/>
    </row>
    <row r="5" spans="1:709" ht="17.7" customHeight="1">
      <c r="A5" s="492" t="str">
        <f>IF('1'!$A$1=1,C5,E5)</f>
        <v xml:space="preserve">№ </v>
      </c>
      <c r="B5" s="494" t="str">
        <f>IF('1'!$A$1=1,D5,F5)</f>
        <v>Країни</v>
      </c>
      <c r="C5" s="496" t="s">
        <v>38</v>
      </c>
      <c r="D5" s="498" t="s">
        <v>39</v>
      </c>
      <c r="E5" s="498" t="s">
        <v>40</v>
      </c>
      <c r="F5" s="498" t="s">
        <v>41</v>
      </c>
      <c r="G5" s="500">
        <v>2015</v>
      </c>
      <c r="H5" s="501"/>
      <c r="I5" s="501"/>
      <c r="J5" s="501"/>
      <c r="K5" s="500">
        <v>2016</v>
      </c>
      <c r="L5" s="501"/>
      <c r="M5" s="501"/>
      <c r="N5" s="501"/>
      <c r="O5" s="500">
        <v>2017</v>
      </c>
      <c r="P5" s="501"/>
      <c r="Q5" s="501"/>
      <c r="R5" s="501"/>
      <c r="S5" s="500">
        <v>2018</v>
      </c>
      <c r="T5" s="501"/>
      <c r="U5" s="501"/>
      <c r="V5" s="502"/>
      <c r="W5" s="500">
        <v>2019</v>
      </c>
      <c r="X5" s="501"/>
      <c r="Y5" s="501"/>
      <c r="Z5" s="502"/>
      <c r="AA5" s="490">
        <v>2020</v>
      </c>
      <c r="AB5" s="491"/>
      <c r="AC5" s="491"/>
      <c r="AD5" s="491"/>
      <c r="AE5" s="490">
        <v>2021</v>
      </c>
      <c r="AF5" s="491"/>
      <c r="AG5" s="491"/>
      <c r="AH5" s="505"/>
      <c r="AI5" s="490">
        <v>2022</v>
      </c>
      <c r="AJ5" s="491"/>
      <c r="AK5" s="491"/>
      <c r="AL5" s="491"/>
      <c r="AM5" s="508">
        <v>2023</v>
      </c>
      <c r="AN5" s="509"/>
      <c r="AO5" s="509"/>
      <c r="AP5" s="510"/>
      <c r="AQ5" s="506">
        <v>2015</v>
      </c>
      <c r="AR5" s="506">
        <v>2016</v>
      </c>
      <c r="AS5" s="506">
        <v>2017</v>
      </c>
      <c r="AT5" s="506">
        <v>2018</v>
      </c>
      <c r="AU5" s="506">
        <v>2019</v>
      </c>
      <c r="AV5" s="506">
        <v>2020</v>
      </c>
      <c r="AW5" s="506">
        <v>2021</v>
      </c>
      <c r="AX5" s="503">
        <v>2022</v>
      </c>
      <c r="AY5" s="503">
        <v>2023</v>
      </c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2"/>
      <c r="EE5" s="202"/>
      <c r="EF5" s="208"/>
      <c r="EG5" s="202" t="s">
        <v>92</v>
      </c>
      <c r="EH5" s="202"/>
      <c r="EI5" s="202"/>
      <c r="EJ5" s="208" t="s">
        <v>93</v>
      </c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09"/>
      <c r="HJ5" s="209"/>
      <c r="HK5" s="209"/>
      <c r="HL5" s="209"/>
      <c r="HM5" s="210"/>
      <c r="HN5" s="210"/>
      <c r="HO5" s="210"/>
      <c r="HP5" s="210"/>
      <c r="HQ5" s="210"/>
      <c r="HR5" s="210"/>
      <c r="HS5" s="210"/>
      <c r="HT5" s="210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9"/>
      <c r="II5" s="209"/>
      <c r="IJ5" s="210"/>
      <c r="IK5" s="210"/>
      <c r="IL5" s="210"/>
      <c r="IM5" s="210"/>
      <c r="IN5" s="210"/>
      <c r="IO5" s="210"/>
      <c r="IP5" s="210"/>
      <c r="IQ5" s="202"/>
      <c r="IR5" s="202" t="s">
        <v>94</v>
      </c>
      <c r="IS5" s="202"/>
      <c r="IT5" s="202"/>
      <c r="IU5" s="209" t="s">
        <v>95</v>
      </c>
      <c r="IV5" s="209"/>
      <c r="IW5" s="202"/>
      <c r="IX5" s="202"/>
      <c r="IY5" s="202"/>
      <c r="IZ5" s="202"/>
      <c r="JA5" s="202"/>
      <c r="JB5" s="202"/>
      <c r="JC5" s="202"/>
      <c r="JD5" s="202"/>
      <c r="JE5" s="202"/>
      <c r="JF5" s="202"/>
      <c r="JG5" s="202"/>
      <c r="JH5" s="202"/>
      <c r="JI5" s="202"/>
      <c r="JJ5" s="202"/>
      <c r="JK5" s="202"/>
      <c r="JL5" s="202"/>
      <c r="JM5" s="202"/>
      <c r="JN5" s="202"/>
      <c r="JO5" s="202"/>
      <c r="JP5" s="202"/>
      <c r="JQ5" s="202"/>
      <c r="JR5" s="202"/>
      <c r="JS5" s="202"/>
      <c r="JT5" s="202"/>
      <c r="JU5" s="202"/>
      <c r="JV5" s="202"/>
      <c r="JW5" s="202"/>
      <c r="JX5" s="202"/>
      <c r="JY5" s="202"/>
      <c r="JZ5" s="202"/>
      <c r="KA5" s="202"/>
      <c r="KB5" s="202"/>
      <c r="KC5" s="202"/>
      <c r="KD5" s="202"/>
      <c r="KE5" s="202"/>
      <c r="KF5" s="202"/>
      <c r="KG5" s="202"/>
      <c r="KH5" s="202"/>
      <c r="KI5" s="202"/>
      <c r="KJ5" s="202"/>
      <c r="KK5" s="202"/>
      <c r="KL5" s="202"/>
      <c r="KM5" s="202"/>
      <c r="KN5" s="202"/>
      <c r="KO5" s="202"/>
      <c r="KP5" s="202"/>
      <c r="KQ5" s="202"/>
      <c r="KR5" s="202"/>
      <c r="KS5" s="202"/>
      <c r="KT5" s="202"/>
      <c r="KU5" s="202"/>
      <c r="KV5" s="202"/>
      <c r="KW5" s="202"/>
      <c r="KX5" s="202"/>
      <c r="KY5" s="202"/>
      <c r="KZ5" s="202"/>
      <c r="LA5" s="202"/>
      <c r="LB5" s="202"/>
      <c r="LC5" s="202"/>
      <c r="LD5" s="202"/>
      <c r="LE5" s="202"/>
      <c r="LF5" s="202"/>
      <c r="LG5" s="202"/>
      <c r="LH5" s="202"/>
      <c r="LI5" s="202"/>
      <c r="LJ5" s="202"/>
      <c r="LK5" s="202"/>
      <c r="LL5" s="202"/>
      <c r="LM5" s="202"/>
      <c r="LN5" s="202"/>
      <c r="LO5" s="202"/>
      <c r="LP5" s="202"/>
      <c r="LQ5" s="202"/>
      <c r="LR5" s="202"/>
      <c r="LS5" s="202"/>
      <c r="LT5" s="202"/>
      <c r="LU5" s="202"/>
      <c r="LV5" s="202"/>
      <c r="LW5" s="202"/>
      <c r="LX5" s="202"/>
      <c r="LY5" s="202"/>
      <c r="LZ5" s="202"/>
      <c r="MA5" s="202"/>
      <c r="MB5" s="202"/>
      <c r="MC5" s="202"/>
      <c r="MD5" s="202"/>
      <c r="ME5" s="202"/>
      <c r="MF5" s="202"/>
      <c r="MG5" s="202"/>
      <c r="MH5" s="202"/>
      <c r="MI5" s="202"/>
      <c r="MJ5" s="202"/>
      <c r="MK5" s="202"/>
      <c r="ML5" s="202"/>
      <c r="MM5" s="202"/>
      <c r="MN5" s="202"/>
      <c r="MO5" s="202"/>
      <c r="MP5" s="202"/>
      <c r="MQ5" s="202"/>
      <c r="MR5" s="202"/>
      <c r="MS5" s="202"/>
      <c r="MT5" s="202"/>
      <c r="MU5" s="202"/>
      <c r="MV5" s="202"/>
      <c r="MW5" s="202"/>
      <c r="MX5" s="202"/>
      <c r="MY5" s="202"/>
      <c r="MZ5" s="202"/>
      <c r="NA5" s="202"/>
      <c r="NB5" s="202"/>
      <c r="NC5" s="202"/>
      <c r="ND5" s="202"/>
      <c r="NE5" s="202"/>
      <c r="NF5" s="202"/>
      <c r="NG5" s="202"/>
      <c r="NH5" s="202"/>
      <c r="NI5" s="202"/>
      <c r="NJ5" s="202"/>
      <c r="NK5" s="202"/>
      <c r="NL5" s="202"/>
      <c r="NM5" s="202"/>
      <c r="NN5" s="202"/>
      <c r="NO5" s="202"/>
      <c r="NP5" s="202"/>
      <c r="NQ5" s="202"/>
      <c r="NR5" s="202"/>
      <c r="NS5" s="202"/>
      <c r="NT5" s="202"/>
      <c r="NU5" s="202"/>
      <c r="NV5" s="202"/>
      <c r="NW5" s="202"/>
      <c r="NX5" s="202"/>
      <c r="NY5" s="202"/>
      <c r="NZ5" s="202"/>
      <c r="OA5" s="202"/>
      <c r="OB5" s="202"/>
      <c r="OC5" s="202"/>
      <c r="OD5" s="202"/>
      <c r="OE5" s="202"/>
      <c r="OF5" s="202"/>
      <c r="OG5" s="202"/>
      <c r="OH5" s="202"/>
      <c r="OI5" s="202"/>
      <c r="OJ5" s="202"/>
      <c r="OK5" s="202"/>
      <c r="OL5" s="202"/>
      <c r="OM5" s="202"/>
      <c r="ON5" s="202"/>
      <c r="OO5" s="202"/>
      <c r="OP5" s="202"/>
      <c r="OQ5" s="202"/>
      <c r="OR5" s="202"/>
      <c r="OS5" s="202"/>
      <c r="OT5" s="202"/>
      <c r="OU5" s="202"/>
      <c r="OV5" s="202"/>
      <c r="OW5" s="202"/>
      <c r="OX5" s="202"/>
      <c r="OY5" s="202"/>
      <c r="OZ5" s="202"/>
      <c r="PA5" s="202"/>
      <c r="PB5" s="202"/>
      <c r="PC5" s="202"/>
      <c r="PD5" s="202"/>
      <c r="PE5" s="202"/>
      <c r="PF5" s="202"/>
      <c r="PG5" s="202"/>
      <c r="PH5" s="202"/>
      <c r="PI5" s="202"/>
      <c r="PJ5" s="202"/>
      <c r="PK5" s="202"/>
      <c r="PL5" s="202"/>
      <c r="PM5" s="202"/>
      <c r="PN5" s="202"/>
      <c r="PO5" s="202"/>
      <c r="PP5" s="202"/>
      <c r="PQ5" s="202"/>
      <c r="PR5" s="202"/>
      <c r="PS5" s="202"/>
      <c r="PT5" s="202"/>
      <c r="PU5" s="202"/>
      <c r="PV5" s="202"/>
      <c r="PW5" s="202"/>
      <c r="PX5" s="202"/>
      <c r="PY5" s="202"/>
      <c r="PZ5" s="202"/>
      <c r="QA5" s="202"/>
      <c r="QB5" s="202"/>
      <c r="QC5" s="202"/>
      <c r="QD5" s="209"/>
      <c r="QE5" s="209"/>
      <c r="QF5" s="209"/>
      <c r="QG5" s="209"/>
      <c r="QH5" s="209"/>
      <c r="QI5" s="209"/>
      <c r="QJ5" s="209"/>
      <c r="QK5" s="209"/>
      <c r="QL5" s="209"/>
      <c r="QM5" s="202"/>
      <c r="QN5" s="202"/>
      <c r="QO5" s="202"/>
      <c r="QP5" s="202"/>
      <c r="QQ5" s="202"/>
      <c r="QR5" s="202"/>
      <c r="QS5" s="202"/>
      <c r="QT5" s="202"/>
      <c r="QU5" s="202"/>
      <c r="QV5" s="202"/>
      <c r="QW5" s="202"/>
      <c r="QX5" s="202"/>
      <c r="QY5" s="202"/>
      <c r="QZ5" s="202"/>
      <c r="RA5" s="202"/>
      <c r="RB5" s="202"/>
      <c r="RC5" s="202"/>
      <c r="RD5" s="202"/>
      <c r="RE5" s="202"/>
      <c r="RF5" s="202"/>
      <c r="RG5" s="202"/>
      <c r="RH5" s="202"/>
      <c r="RI5" s="202"/>
      <c r="RJ5" s="202"/>
      <c r="RK5" s="202"/>
      <c r="RL5" s="202"/>
      <c r="RM5" s="202"/>
      <c r="RN5" s="202"/>
      <c r="RO5" s="202"/>
      <c r="RP5" s="202"/>
      <c r="RQ5" s="202"/>
      <c r="RR5" s="202"/>
      <c r="RS5" s="202"/>
      <c r="RT5" s="202"/>
      <c r="RU5" s="202"/>
      <c r="RV5" s="202"/>
      <c r="RW5" s="202"/>
      <c r="RX5" s="202"/>
      <c r="RY5" s="202"/>
      <c r="RZ5" s="202"/>
      <c r="SA5" s="202"/>
      <c r="SB5" s="202"/>
      <c r="SC5" s="202"/>
      <c r="SD5" s="209"/>
      <c r="SE5" s="209"/>
      <c r="SF5" s="209"/>
      <c r="SG5" s="209"/>
      <c r="SH5" s="209"/>
      <c r="SI5" s="209"/>
      <c r="SJ5" s="209"/>
      <c r="SK5" s="209"/>
      <c r="SL5" s="202"/>
      <c r="SM5" s="202"/>
      <c r="SN5" s="209"/>
      <c r="SO5" s="209"/>
      <c r="SP5" s="209"/>
      <c r="SQ5" s="209"/>
      <c r="SR5" s="209"/>
      <c r="SS5" s="209"/>
      <c r="ST5" s="209"/>
      <c r="SU5" s="209"/>
      <c r="SV5" s="209"/>
      <c r="SW5" s="202"/>
      <c r="SX5" s="202"/>
      <c r="SY5" s="202"/>
      <c r="SZ5" s="202"/>
      <c r="TA5" s="202"/>
      <c r="TB5" s="202"/>
      <c r="TC5" s="202"/>
      <c r="TD5" s="202"/>
      <c r="TE5" s="202"/>
      <c r="TF5" s="202"/>
      <c r="TG5" s="202"/>
      <c r="TH5" s="202"/>
      <c r="TI5" s="202"/>
      <c r="TJ5" s="202"/>
      <c r="TK5" s="202"/>
      <c r="TL5" s="202"/>
      <c r="TM5" s="202"/>
      <c r="TN5" s="202"/>
      <c r="TO5" s="202"/>
      <c r="TP5" s="202"/>
      <c r="TQ5" s="202"/>
      <c r="TR5" s="202"/>
      <c r="TS5" s="202"/>
      <c r="TT5" s="202"/>
      <c r="TU5" s="202"/>
      <c r="TV5" s="202"/>
      <c r="TW5" s="202"/>
      <c r="TX5" s="202"/>
      <c r="TY5" s="202"/>
      <c r="TZ5" s="202"/>
      <c r="UA5" s="202"/>
      <c r="UB5" s="202"/>
      <c r="UC5" s="202"/>
      <c r="UD5" s="202"/>
      <c r="UE5" s="202"/>
      <c r="UF5" s="202"/>
      <c r="UG5" s="202"/>
      <c r="UH5" s="202"/>
      <c r="UI5" s="202"/>
      <c r="UJ5" s="202"/>
      <c r="UK5" s="202"/>
      <c r="UL5" s="202"/>
      <c r="UM5" s="202"/>
      <c r="UN5" s="202"/>
      <c r="UO5" s="202"/>
      <c r="UP5" s="202"/>
      <c r="UQ5" s="202"/>
      <c r="UR5" s="202"/>
      <c r="US5" s="202"/>
      <c r="UT5" s="202"/>
      <c r="UU5" s="202"/>
      <c r="UV5" s="202"/>
      <c r="UW5" s="202"/>
      <c r="UX5" s="202"/>
      <c r="UY5" s="202"/>
      <c r="UZ5" s="202"/>
      <c r="VA5" s="202"/>
      <c r="VB5" s="202"/>
      <c r="VC5" s="202"/>
      <c r="VD5" s="202"/>
      <c r="VE5" s="202"/>
      <c r="VF5" s="202"/>
      <c r="VG5" s="202"/>
      <c r="VH5" s="202"/>
      <c r="VI5" s="202"/>
      <c r="VJ5" s="202"/>
      <c r="VK5" s="202"/>
      <c r="VL5" s="202"/>
      <c r="VM5" s="202"/>
      <c r="VN5" s="202"/>
      <c r="VO5" s="202"/>
      <c r="VP5" s="202"/>
      <c r="VQ5" s="202"/>
      <c r="VR5" s="211"/>
      <c r="VS5" s="211"/>
      <c r="VT5" s="211"/>
      <c r="VU5" s="211"/>
      <c r="VV5" s="211"/>
      <c r="VW5" s="210"/>
      <c r="VX5" s="210"/>
      <c r="VY5" s="210"/>
      <c r="VZ5" s="210"/>
      <c r="ZO5" s="212"/>
    </row>
    <row r="6" spans="1:709" ht="49.8" customHeight="1">
      <c r="A6" s="493"/>
      <c r="B6" s="495"/>
      <c r="C6" s="497"/>
      <c r="D6" s="499"/>
      <c r="E6" s="499"/>
      <c r="F6" s="499"/>
      <c r="G6" s="213" t="s">
        <v>96</v>
      </c>
      <c r="H6" s="213" t="s">
        <v>27</v>
      </c>
      <c r="I6" s="213" t="s">
        <v>97</v>
      </c>
      <c r="J6" s="213" t="s">
        <v>98</v>
      </c>
      <c r="K6" s="214" t="s">
        <v>96</v>
      </c>
      <c r="L6" s="214" t="s">
        <v>27</v>
      </c>
      <c r="M6" s="214" t="s">
        <v>97</v>
      </c>
      <c r="N6" s="214" t="s">
        <v>98</v>
      </c>
      <c r="O6" s="215" t="s">
        <v>96</v>
      </c>
      <c r="P6" s="215" t="s">
        <v>27</v>
      </c>
      <c r="Q6" s="215" t="s">
        <v>97</v>
      </c>
      <c r="R6" s="214" t="s">
        <v>98</v>
      </c>
      <c r="S6" s="215" t="s">
        <v>96</v>
      </c>
      <c r="T6" s="215" t="s">
        <v>27</v>
      </c>
      <c r="U6" s="215" t="s">
        <v>97</v>
      </c>
      <c r="V6" s="214" t="s">
        <v>98</v>
      </c>
      <c r="W6" s="215" t="s">
        <v>96</v>
      </c>
      <c r="X6" s="215" t="s">
        <v>27</v>
      </c>
      <c r="Y6" s="215" t="s">
        <v>97</v>
      </c>
      <c r="Z6" s="214" t="s">
        <v>98</v>
      </c>
      <c r="AA6" s="216" t="s">
        <v>96</v>
      </c>
      <c r="AB6" s="216" t="s">
        <v>27</v>
      </c>
      <c r="AC6" s="216" t="s">
        <v>97</v>
      </c>
      <c r="AD6" s="217" t="s">
        <v>98</v>
      </c>
      <c r="AE6" s="218" t="s">
        <v>96</v>
      </c>
      <c r="AF6" s="219" t="s">
        <v>27</v>
      </c>
      <c r="AG6" s="220" t="s">
        <v>97</v>
      </c>
      <c r="AH6" s="221" t="s">
        <v>98</v>
      </c>
      <c r="AI6" s="222" t="s">
        <v>96</v>
      </c>
      <c r="AJ6" s="223" t="s">
        <v>27</v>
      </c>
      <c r="AK6" s="223" t="s">
        <v>97</v>
      </c>
      <c r="AL6" s="223" t="s">
        <v>98</v>
      </c>
      <c r="AM6" s="223" t="s">
        <v>96</v>
      </c>
      <c r="AN6" s="223" t="s">
        <v>27</v>
      </c>
      <c r="AO6" s="223" t="s">
        <v>97</v>
      </c>
      <c r="AP6" s="223" t="s">
        <v>98</v>
      </c>
      <c r="AQ6" s="507"/>
      <c r="AR6" s="507"/>
      <c r="AS6" s="507"/>
      <c r="AT6" s="507"/>
      <c r="AU6" s="507"/>
      <c r="AV6" s="507"/>
      <c r="AW6" s="507"/>
      <c r="AX6" s="504"/>
      <c r="AY6" s="50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187" t="s">
        <v>82</v>
      </c>
      <c r="DL6" s="187" t="s">
        <v>24</v>
      </c>
      <c r="DM6" s="188"/>
      <c r="DN6" s="189" t="s">
        <v>99</v>
      </c>
      <c r="DO6" s="189"/>
      <c r="DP6" s="189"/>
      <c r="DQ6" s="189" t="s">
        <v>100</v>
      </c>
      <c r="DR6" s="189"/>
      <c r="DS6" s="189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188"/>
      <c r="EE6" s="188"/>
      <c r="EG6" s="188"/>
      <c r="EH6" s="207" t="s">
        <v>101</v>
      </c>
      <c r="EI6" s="207" t="s">
        <v>102</v>
      </c>
      <c r="EJ6" s="207" t="s">
        <v>103</v>
      </c>
      <c r="EK6" s="202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6"/>
      <c r="HJ6" s="226"/>
      <c r="HK6" s="226"/>
      <c r="HL6" s="226"/>
      <c r="HM6" s="227"/>
      <c r="HN6" s="227"/>
      <c r="HO6" s="227"/>
      <c r="HP6" s="227"/>
      <c r="HQ6" s="227"/>
      <c r="HR6" s="227"/>
      <c r="HS6" s="227"/>
      <c r="HT6" s="227"/>
      <c r="HU6" s="188"/>
      <c r="HV6" s="188"/>
      <c r="HW6" s="188"/>
      <c r="HX6" s="228" t="s">
        <v>82</v>
      </c>
      <c r="HY6" s="187" t="s">
        <v>24</v>
      </c>
      <c r="HZ6" s="188"/>
      <c r="IA6" s="189" t="s">
        <v>99</v>
      </c>
      <c r="IB6" s="189"/>
      <c r="IC6" s="189"/>
      <c r="ID6" s="189" t="s">
        <v>100</v>
      </c>
      <c r="IE6" s="189"/>
      <c r="IF6" s="189"/>
      <c r="IG6" s="188"/>
      <c r="IH6" s="226"/>
      <c r="II6" s="226"/>
      <c r="IJ6" s="227"/>
      <c r="IK6" s="227"/>
      <c r="IL6" s="227"/>
      <c r="IM6" s="227"/>
      <c r="IN6" s="227"/>
      <c r="IO6" s="227"/>
      <c r="IP6" s="227"/>
      <c r="IQ6" s="188"/>
      <c r="IR6" s="226"/>
      <c r="IS6" s="226"/>
      <c r="IT6" s="226"/>
      <c r="IU6" s="226"/>
      <c r="IV6" s="226"/>
      <c r="IW6" s="188"/>
      <c r="IX6" s="188"/>
      <c r="IY6" s="188"/>
      <c r="IZ6" s="188"/>
      <c r="JA6" s="188"/>
      <c r="JB6" s="188"/>
      <c r="JC6" s="188"/>
      <c r="JD6" s="188"/>
      <c r="JE6" s="188"/>
      <c r="JF6" s="188"/>
      <c r="JG6" s="188"/>
      <c r="JH6" s="188"/>
      <c r="JI6" s="188"/>
      <c r="JJ6" s="188"/>
      <c r="JK6" s="188"/>
      <c r="JL6" s="188"/>
      <c r="JM6" s="188"/>
      <c r="JN6" s="188"/>
      <c r="JO6" s="188"/>
      <c r="JP6" s="188"/>
      <c r="JQ6" s="188"/>
      <c r="JR6" s="188"/>
      <c r="JS6" s="188"/>
      <c r="JT6" s="188"/>
      <c r="JU6" s="188"/>
      <c r="JV6" s="188"/>
      <c r="JW6" s="188"/>
      <c r="JX6" s="188"/>
      <c r="JY6" s="188"/>
      <c r="JZ6" s="188"/>
      <c r="KA6" s="188"/>
      <c r="KB6" s="188"/>
      <c r="KC6" s="188"/>
      <c r="KD6" s="188"/>
      <c r="KE6" s="188"/>
      <c r="KF6" s="188"/>
      <c r="KG6" s="188"/>
      <c r="KH6" s="188"/>
      <c r="KI6" s="188"/>
      <c r="KJ6" s="188"/>
      <c r="KK6" s="188"/>
      <c r="KL6" s="188"/>
      <c r="KM6" s="188"/>
      <c r="KN6" s="188"/>
      <c r="KO6" s="188"/>
      <c r="KP6" s="188"/>
      <c r="KQ6" s="188"/>
      <c r="KR6" s="188"/>
      <c r="KS6" s="188"/>
      <c r="KT6" s="188"/>
      <c r="KU6" s="188"/>
      <c r="KV6" s="188"/>
      <c r="KW6" s="188"/>
      <c r="KX6" s="188"/>
      <c r="KY6" s="188"/>
      <c r="KZ6" s="188"/>
      <c r="LA6" s="188"/>
      <c r="LB6" s="188"/>
      <c r="LC6" s="188"/>
      <c r="LD6" s="188"/>
      <c r="LE6" s="188"/>
      <c r="LF6" s="188"/>
      <c r="LG6" s="188"/>
      <c r="LH6" s="188"/>
      <c r="LI6" s="188"/>
      <c r="LJ6" s="188"/>
      <c r="LK6" s="188"/>
      <c r="LL6" s="188"/>
      <c r="LM6" s="188"/>
      <c r="LN6" s="188"/>
      <c r="LO6" s="188"/>
      <c r="LP6" s="188"/>
      <c r="LQ6" s="188"/>
      <c r="LR6" s="188"/>
      <c r="LS6" s="188"/>
      <c r="LT6" s="188"/>
      <c r="LU6" s="188"/>
      <c r="LV6" s="188"/>
      <c r="LW6" s="188"/>
      <c r="LX6" s="188"/>
      <c r="LY6" s="188"/>
      <c r="LZ6" s="188"/>
      <c r="MA6" s="188"/>
      <c r="MB6" s="188"/>
      <c r="MC6" s="188"/>
      <c r="MD6" s="188"/>
      <c r="ME6" s="188"/>
      <c r="MF6" s="188"/>
      <c r="MG6" s="188"/>
      <c r="MH6" s="188"/>
      <c r="MI6" s="188"/>
      <c r="MJ6" s="188"/>
      <c r="MK6" s="188"/>
      <c r="ML6" s="188"/>
      <c r="MM6" s="188"/>
      <c r="MN6" s="188"/>
      <c r="MO6" s="188"/>
      <c r="MP6" s="188"/>
      <c r="MQ6" s="188"/>
      <c r="MR6" s="188"/>
      <c r="MS6" s="188"/>
      <c r="MT6" s="188"/>
      <c r="MU6" s="188"/>
      <c r="MV6" s="188"/>
      <c r="MW6" s="188"/>
      <c r="MX6" s="188"/>
      <c r="MY6" s="188"/>
      <c r="MZ6" s="188"/>
      <c r="NA6" s="188"/>
      <c r="NB6" s="188"/>
      <c r="NC6" s="188"/>
      <c r="ND6" s="188"/>
      <c r="NE6" s="188"/>
      <c r="NF6" s="188"/>
      <c r="NG6" s="188"/>
      <c r="NH6" s="188"/>
      <c r="NI6" s="188"/>
      <c r="NJ6" s="188"/>
      <c r="NK6" s="188"/>
      <c r="NL6" s="188"/>
      <c r="NM6" s="188"/>
      <c r="NN6" s="188"/>
      <c r="NO6" s="188"/>
      <c r="NP6" s="188"/>
      <c r="NQ6" s="188"/>
      <c r="NR6" s="188"/>
      <c r="NS6" s="188"/>
      <c r="NT6" s="188"/>
      <c r="NU6" s="188"/>
      <c r="NV6" s="188"/>
      <c r="NW6" s="188"/>
      <c r="NX6" s="188"/>
      <c r="NY6" s="188"/>
      <c r="NZ6" s="188"/>
      <c r="OA6" s="188"/>
      <c r="OB6" s="188"/>
      <c r="OC6" s="188"/>
      <c r="OD6" s="188"/>
      <c r="OE6" s="188"/>
      <c r="OF6" s="188"/>
      <c r="OG6" s="188"/>
      <c r="OH6" s="188"/>
      <c r="OI6" s="188"/>
      <c r="OJ6" s="188"/>
      <c r="OK6" s="188"/>
      <c r="OL6" s="188"/>
      <c r="OM6" s="188"/>
      <c r="ON6" s="188"/>
      <c r="OO6" s="188"/>
      <c r="OP6" s="188"/>
      <c r="OQ6" s="188"/>
      <c r="OR6" s="188"/>
      <c r="OS6" s="188"/>
      <c r="OT6" s="188"/>
      <c r="OU6" s="188"/>
      <c r="OV6" s="188"/>
      <c r="OW6" s="188"/>
      <c r="OX6" s="188"/>
      <c r="OY6" s="188"/>
      <c r="OZ6" s="188"/>
      <c r="PA6" s="188"/>
      <c r="PB6" s="188"/>
      <c r="PC6" s="188"/>
      <c r="PD6" s="188"/>
      <c r="PE6" s="188"/>
      <c r="PF6" s="188"/>
      <c r="PG6" s="188"/>
      <c r="PH6" s="188"/>
      <c r="PI6" s="188"/>
      <c r="PJ6" s="188"/>
      <c r="PK6" s="188"/>
      <c r="PL6" s="188"/>
      <c r="PM6" s="188"/>
      <c r="PN6" s="188"/>
      <c r="PO6" s="188"/>
      <c r="PP6" s="188"/>
      <c r="PQ6" s="188"/>
      <c r="PR6" s="188"/>
      <c r="PS6" s="188"/>
      <c r="PT6" s="188"/>
      <c r="PU6" s="188"/>
      <c r="PV6" s="188"/>
      <c r="PW6" s="188"/>
      <c r="PX6" s="188"/>
      <c r="PY6" s="188"/>
      <c r="PZ6" s="188"/>
      <c r="QA6" s="188"/>
      <c r="QB6" s="188"/>
      <c r="QC6" s="188"/>
      <c r="QD6" s="226"/>
      <c r="QE6" s="226"/>
      <c r="QF6" s="226"/>
      <c r="QG6" s="226"/>
      <c r="QH6" s="226"/>
      <c r="QI6" s="226"/>
      <c r="QJ6" s="226"/>
      <c r="QK6" s="226"/>
      <c r="QL6" s="226"/>
      <c r="QM6" s="188"/>
      <c r="QN6" s="188"/>
      <c r="QO6" s="188"/>
      <c r="QP6" s="188"/>
      <c r="QQ6" s="188"/>
      <c r="QR6" s="188"/>
      <c r="QS6" s="188"/>
      <c r="QT6" s="188"/>
      <c r="QU6" s="188"/>
      <c r="QV6" s="188"/>
      <c r="QW6" s="188"/>
      <c r="QX6" s="188"/>
      <c r="QY6" s="188"/>
      <c r="QZ6" s="188"/>
      <c r="RA6" s="188"/>
      <c r="RB6" s="188"/>
      <c r="RC6" s="188"/>
      <c r="RD6" s="188"/>
      <c r="RE6" s="188"/>
      <c r="RF6" s="188"/>
      <c r="RG6" s="188"/>
      <c r="RH6" s="188"/>
      <c r="RI6" s="188"/>
      <c r="RJ6" s="188"/>
      <c r="RK6" s="188"/>
      <c r="RL6" s="188"/>
      <c r="RM6" s="188"/>
      <c r="RN6" s="188"/>
      <c r="RO6" s="188"/>
      <c r="RP6" s="188"/>
      <c r="RQ6" s="188"/>
      <c r="RR6" s="188"/>
      <c r="RS6" s="188"/>
      <c r="RT6" s="188"/>
      <c r="RU6" s="188"/>
      <c r="RV6" s="188"/>
      <c r="RW6" s="188"/>
      <c r="RX6" s="188"/>
      <c r="RY6" s="188"/>
      <c r="RZ6" s="188"/>
      <c r="SA6" s="188"/>
      <c r="SB6" s="188"/>
      <c r="SC6" s="188"/>
      <c r="SD6" s="226"/>
      <c r="SE6" s="226"/>
      <c r="SF6" s="226"/>
      <c r="SG6" s="226"/>
      <c r="SH6" s="226"/>
      <c r="SI6" s="226"/>
      <c r="SJ6" s="226"/>
      <c r="SK6" s="226"/>
      <c r="SL6" s="188"/>
      <c r="SM6" s="188"/>
      <c r="SN6" s="226"/>
      <c r="SO6" s="226"/>
      <c r="SP6" s="226"/>
      <c r="SQ6" s="226"/>
      <c r="SR6" s="226"/>
      <c r="SS6" s="226"/>
      <c r="ST6" s="226"/>
      <c r="SU6" s="226"/>
      <c r="SV6" s="226"/>
      <c r="SW6" s="188"/>
      <c r="SX6" s="188"/>
      <c r="SY6" s="188"/>
      <c r="SZ6" s="188"/>
      <c r="TA6" s="188"/>
      <c r="TB6" s="188"/>
      <c r="TC6" s="188"/>
      <c r="TD6" s="188"/>
      <c r="TE6" s="188"/>
      <c r="TF6" s="188"/>
      <c r="TG6" s="188"/>
      <c r="TH6" s="188"/>
      <c r="TI6" s="188"/>
      <c r="TJ6" s="188"/>
      <c r="TK6" s="188"/>
      <c r="TL6" s="188"/>
      <c r="TM6" s="188"/>
      <c r="TN6" s="188"/>
      <c r="TO6" s="188"/>
      <c r="TP6" s="188"/>
      <c r="TQ6" s="188"/>
      <c r="TR6" s="188"/>
      <c r="TS6" s="188"/>
      <c r="TT6" s="188"/>
      <c r="TU6" s="188"/>
      <c r="TV6" s="188"/>
      <c r="TW6" s="188"/>
      <c r="TX6" s="188"/>
      <c r="TY6" s="188"/>
      <c r="TZ6" s="188"/>
      <c r="UA6" s="188"/>
      <c r="UB6" s="188"/>
      <c r="UC6" s="188"/>
      <c r="UD6" s="188"/>
      <c r="UE6" s="188"/>
      <c r="UF6" s="188"/>
      <c r="UG6" s="188"/>
      <c r="UH6" s="188"/>
      <c r="UI6" s="188"/>
      <c r="UJ6" s="188"/>
      <c r="UK6" s="188"/>
      <c r="UL6" s="188"/>
      <c r="UM6" s="188"/>
      <c r="UN6" s="188"/>
      <c r="UO6" s="188"/>
      <c r="UP6" s="188"/>
      <c r="UQ6" s="188"/>
      <c r="UR6" s="188"/>
      <c r="US6" s="188"/>
      <c r="UT6" s="188"/>
      <c r="UU6" s="188"/>
      <c r="UV6" s="188"/>
      <c r="UW6" s="188"/>
      <c r="UX6" s="188"/>
      <c r="UY6" s="188"/>
      <c r="UZ6" s="188"/>
      <c r="VA6" s="188"/>
      <c r="VB6" s="188"/>
      <c r="VC6" s="188"/>
      <c r="VD6" s="188"/>
      <c r="VE6" s="188"/>
      <c r="VF6" s="188"/>
      <c r="VG6" s="188"/>
      <c r="VH6" s="188"/>
      <c r="VI6" s="188"/>
      <c r="VJ6" s="188"/>
      <c r="VK6" s="188"/>
      <c r="VL6" s="188"/>
      <c r="VM6" s="188"/>
      <c r="VN6" s="188"/>
      <c r="VO6" s="188"/>
      <c r="VP6" s="188"/>
      <c r="VQ6" s="188"/>
      <c r="VR6" s="229"/>
      <c r="VS6" s="229"/>
      <c r="VT6" s="229"/>
      <c r="VU6" s="229"/>
      <c r="VV6" s="229"/>
      <c r="VW6" s="227"/>
      <c r="VX6" s="227"/>
      <c r="VY6" s="227"/>
      <c r="VZ6" s="227"/>
      <c r="XG6" s="230"/>
      <c r="XH6" s="174" t="s">
        <v>104</v>
      </c>
      <c r="XI6" s="174"/>
      <c r="XJ6" s="174"/>
      <c r="XK6" s="174" t="s">
        <v>105</v>
      </c>
      <c r="XL6" s="174"/>
      <c r="XM6" s="231"/>
      <c r="YA6" s="173" t="s">
        <v>24</v>
      </c>
      <c r="YB6" s="173" t="s">
        <v>106</v>
      </c>
      <c r="ZO6" s="232" t="s">
        <v>82</v>
      </c>
      <c r="ZP6" s="173" t="s">
        <v>24</v>
      </c>
      <c r="AAD6" s="233" t="s">
        <v>107</v>
      </c>
      <c r="AAE6" s="233" t="s">
        <v>108</v>
      </c>
    </row>
    <row r="7" spans="1:709" ht="22.05" customHeight="1">
      <c r="A7" s="428"/>
      <c r="B7" s="432"/>
      <c r="C7" s="131"/>
      <c r="D7" s="131"/>
      <c r="E7" s="131"/>
      <c r="F7" s="131"/>
      <c r="G7" s="327">
        <v>184043.93855245606</v>
      </c>
      <c r="H7" s="325">
        <v>180075.57470818202</v>
      </c>
      <c r="I7" s="325">
        <v>191900.13458023762</v>
      </c>
      <c r="J7" s="325">
        <v>203212.18688954756</v>
      </c>
      <c r="K7" s="325">
        <v>178069.44955052988</v>
      </c>
      <c r="L7" s="325">
        <v>202730.1706804524</v>
      </c>
      <c r="M7" s="325">
        <v>211980.00466022047</v>
      </c>
      <c r="N7" s="325">
        <v>248446.10707543039</v>
      </c>
      <c r="O7" s="133">
        <v>254473.85054997011</v>
      </c>
      <c r="P7" s="133">
        <v>243400.81050491819</v>
      </c>
      <c r="Q7" s="133">
        <v>246373.66180224158</v>
      </c>
      <c r="R7" s="133">
        <v>291457.50917741127</v>
      </c>
      <c r="S7" s="133">
        <v>279471.92095671134</v>
      </c>
      <c r="T7" s="133">
        <v>277258.61728259741</v>
      </c>
      <c r="U7" s="133">
        <v>277634.04851326579</v>
      </c>
      <c r="V7" s="133">
        <v>324863.71619590558</v>
      </c>
      <c r="W7" s="133">
        <v>302883.036582609</v>
      </c>
      <c r="X7" s="133">
        <v>292716.54476028658</v>
      </c>
      <c r="Y7" s="133">
        <v>289714.19499469065</v>
      </c>
      <c r="Z7" s="133">
        <v>287249.24075360078</v>
      </c>
      <c r="AA7" s="133">
        <v>278956.97445415129</v>
      </c>
      <c r="AB7" s="133">
        <v>264259.35815234273</v>
      </c>
      <c r="AC7" s="133">
        <v>302439.34188794706</v>
      </c>
      <c r="AD7" s="133">
        <v>367136.21016017022</v>
      </c>
      <c r="AE7" s="133">
        <v>347683.1743236109</v>
      </c>
      <c r="AF7" s="133">
        <v>410923.6519450114</v>
      </c>
      <c r="AG7" s="133">
        <v>458898.6949745352</v>
      </c>
      <c r="AH7" s="133">
        <v>492528.37533878273</v>
      </c>
      <c r="AI7" s="133">
        <v>360872.48842417076</v>
      </c>
      <c r="AJ7" s="133">
        <v>230078.58004266338</v>
      </c>
      <c r="AK7" s="133">
        <v>341583.13612556271</v>
      </c>
      <c r="AL7" s="133">
        <v>383270.68991753279</v>
      </c>
      <c r="AM7" s="133">
        <v>360229.08655049867</v>
      </c>
      <c r="AN7" s="133">
        <v>318808.07304425346</v>
      </c>
      <c r="AO7" s="133">
        <v>270880.9187074505</v>
      </c>
      <c r="AP7" s="133">
        <v>318554.79641491477</v>
      </c>
      <c r="AQ7" s="133">
        <f>G7+H7+I7+J7</f>
        <v>759231.83473042329</v>
      </c>
      <c r="AR7" s="133">
        <f>K7+L7+M7+N7</f>
        <v>841225.73196663312</v>
      </c>
      <c r="AS7" s="133">
        <f>O7+P7+Q7+R7</f>
        <v>1035705.8320345411</v>
      </c>
      <c r="AT7" s="133">
        <f>S7+T7+U7+V7</f>
        <v>1159228.30294848</v>
      </c>
      <c r="AU7" s="133">
        <f>W7+X7+Y7+Z7</f>
        <v>1172563.0170911869</v>
      </c>
      <c r="AV7" s="133">
        <f>AA7+AB7+AC7+AD7</f>
        <v>1212791.8846546113</v>
      </c>
      <c r="AW7" s="133">
        <f>AE7+AF7+AG7+AH7</f>
        <v>1710033.8965819404</v>
      </c>
      <c r="AX7" s="133">
        <f>AI7+AJ7+AK7+AL7</f>
        <v>1315804.8945099297</v>
      </c>
      <c r="AY7" s="364">
        <f>AM7+AN7+AO7+AP7</f>
        <v>1268472.8747171173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5"/>
      <c r="CU7" s="235"/>
      <c r="CV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6"/>
      <c r="EE7" s="236"/>
      <c r="EF7" s="237"/>
      <c r="EG7" s="237"/>
      <c r="EH7" s="237"/>
      <c r="EI7" s="237"/>
      <c r="EJ7" s="237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8"/>
      <c r="HJ7" s="238"/>
      <c r="HK7" s="238"/>
      <c r="HL7" s="238"/>
      <c r="HM7" s="239"/>
      <c r="HN7" s="239"/>
      <c r="HO7" s="239"/>
      <c r="HP7" s="239"/>
      <c r="HQ7" s="239"/>
      <c r="HR7" s="239"/>
      <c r="HS7" s="239"/>
      <c r="HT7" s="239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8"/>
      <c r="II7" s="238"/>
      <c r="IJ7" s="239"/>
      <c r="IK7" s="239"/>
      <c r="IL7" s="239"/>
      <c r="IM7" s="239"/>
      <c r="IN7" s="239"/>
      <c r="IO7" s="239"/>
      <c r="IP7" s="239"/>
      <c r="IQ7" s="236"/>
      <c r="IR7" s="238"/>
      <c r="IS7" s="238"/>
      <c r="IT7" s="238"/>
      <c r="IU7" s="238"/>
      <c r="IV7" s="238"/>
      <c r="IW7" s="236"/>
      <c r="IX7" s="236"/>
      <c r="IY7" s="236"/>
      <c r="IZ7" s="236"/>
      <c r="JA7" s="236"/>
      <c r="JB7" s="236"/>
      <c r="JC7" s="236"/>
      <c r="JD7" s="236"/>
      <c r="JE7" s="236"/>
      <c r="JF7" s="236"/>
      <c r="JG7" s="236"/>
      <c r="JH7" s="236"/>
      <c r="JI7" s="236"/>
      <c r="JJ7" s="236"/>
      <c r="JK7" s="236"/>
      <c r="JL7" s="236"/>
      <c r="JM7" s="236"/>
      <c r="JN7" s="236"/>
      <c r="JO7" s="236"/>
      <c r="JP7" s="236"/>
      <c r="JQ7" s="236"/>
      <c r="JR7" s="236"/>
      <c r="JS7" s="236"/>
      <c r="JT7" s="236"/>
      <c r="JU7" s="236"/>
      <c r="JV7" s="236"/>
      <c r="JW7" s="236"/>
      <c r="JX7" s="236"/>
      <c r="JY7" s="236"/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8"/>
      <c r="QE7" s="238"/>
      <c r="QF7" s="238"/>
      <c r="QG7" s="238"/>
      <c r="QH7" s="238"/>
      <c r="QI7" s="238"/>
      <c r="QJ7" s="238"/>
      <c r="QK7" s="238"/>
      <c r="QL7" s="238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236"/>
      <c r="QY7" s="236"/>
      <c r="QZ7" s="236"/>
      <c r="RA7" s="236"/>
      <c r="RB7" s="236"/>
      <c r="RC7" s="236"/>
      <c r="RD7" s="236"/>
      <c r="RE7" s="236"/>
      <c r="RF7" s="236"/>
      <c r="RG7" s="236"/>
      <c r="RH7" s="236"/>
      <c r="RI7" s="236"/>
      <c r="RJ7" s="236"/>
      <c r="RK7" s="236"/>
      <c r="RL7" s="236"/>
      <c r="RM7" s="236"/>
      <c r="RN7" s="236"/>
      <c r="RO7" s="236"/>
      <c r="RP7" s="236"/>
      <c r="RQ7" s="236"/>
      <c r="RR7" s="236"/>
      <c r="RS7" s="236"/>
      <c r="RT7" s="236"/>
      <c r="RU7" s="236"/>
      <c r="RV7" s="236"/>
      <c r="RW7" s="236"/>
      <c r="RX7" s="236"/>
      <c r="RY7" s="236"/>
      <c r="RZ7" s="236"/>
      <c r="SA7" s="236"/>
      <c r="SB7" s="236"/>
      <c r="SC7" s="236"/>
      <c r="SD7" s="238"/>
      <c r="SE7" s="238"/>
      <c r="SF7" s="238"/>
      <c r="SG7" s="238"/>
      <c r="SH7" s="238"/>
      <c r="SI7" s="238"/>
      <c r="SJ7" s="238"/>
      <c r="SK7" s="238"/>
      <c r="SL7" s="236"/>
      <c r="SM7" s="236"/>
      <c r="SN7" s="238"/>
      <c r="SO7" s="238"/>
      <c r="SP7" s="238"/>
      <c r="SQ7" s="238"/>
      <c r="SR7" s="238"/>
      <c r="SS7" s="238"/>
      <c r="ST7" s="238"/>
      <c r="SU7" s="238"/>
      <c r="SV7" s="238"/>
      <c r="SW7" s="236"/>
      <c r="SX7" s="236"/>
      <c r="SY7" s="236"/>
      <c r="SZ7" s="236"/>
      <c r="TA7" s="236"/>
      <c r="TB7" s="236"/>
      <c r="TC7" s="236"/>
      <c r="TD7" s="236"/>
      <c r="TE7" s="236"/>
      <c r="TF7" s="236"/>
      <c r="TG7" s="236"/>
      <c r="TH7" s="236"/>
      <c r="TI7" s="236"/>
      <c r="TJ7" s="236"/>
      <c r="TK7" s="236"/>
      <c r="TL7" s="236"/>
      <c r="TM7" s="236"/>
      <c r="TN7" s="236"/>
      <c r="TO7" s="236"/>
      <c r="TP7" s="236"/>
      <c r="TQ7" s="236"/>
      <c r="TR7" s="236"/>
      <c r="TS7" s="236"/>
      <c r="TT7" s="236"/>
      <c r="TU7" s="236"/>
      <c r="TV7" s="236"/>
      <c r="TW7" s="236"/>
      <c r="TX7" s="236"/>
      <c r="TY7" s="236"/>
      <c r="TZ7" s="236"/>
      <c r="UA7" s="236"/>
      <c r="UB7" s="236"/>
      <c r="UC7" s="236"/>
      <c r="UD7" s="236"/>
      <c r="UE7" s="236"/>
      <c r="UF7" s="236"/>
      <c r="UG7" s="236"/>
      <c r="UH7" s="236"/>
      <c r="UI7" s="236"/>
      <c r="UJ7" s="236"/>
      <c r="UK7" s="236"/>
      <c r="UL7" s="236"/>
      <c r="UM7" s="236"/>
      <c r="UN7" s="236"/>
      <c r="UO7" s="236"/>
      <c r="UP7" s="236"/>
      <c r="UQ7" s="236"/>
      <c r="UR7" s="236"/>
      <c r="US7" s="236"/>
      <c r="UT7" s="236"/>
      <c r="UU7" s="236"/>
      <c r="UV7" s="236"/>
      <c r="UW7" s="236"/>
      <c r="UX7" s="236"/>
      <c r="UY7" s="236"/>
      <c r="UZ7" s="236"/>
      <c r="VA7" s="236"/>
      <c r="VB7" s="236"/>
      <c r="VC7" s="236"/>
      <c r="VD7" s="236"/>
      <c r="VE7" s="236"/>
      <c r="VF7" s="236"/>
      <c r="VG7" s="236"/>
      <c r="VH7" s="236"/>
      <c r="VI7" s="236"/>
      <c r="VJ7" s="236"/>
      <c r="VK7" s="236"/>
      <c r="VL7" s="236"/>
      <c r="VM7" s="236"/>
      <c r="VN7" s="236"/>
      <c r="VO7" s="236"/>
      <c r="VP7" s="236"/>
      <c r="VQ7" s="236"/>
      <c r="VR7" s="240"/>
      <c r="VS7" s="240"/>
      <c r="VT7" s="240"/>
      <c r="VU7" s="240"/>
      <c r="VV7" s="240"/>
      <c r="VW7" s="239"/>
      <c r="VX7" s="239"/>
      <c r="VY7" s="239"/>
      <c r="VZ7" s="239"/>
      <c r="ZO7" s="212"/>
    </row>
    <row r="8" spans="1:709" ht="20.100000000000001" customHeight="1">
      <c r="A8" s="135">
        <v>1</v>
      </c>
      <c r="B8" s="433" t="str">
        <f>IF('1'!$A$1=1,D8,F8)</f>
        <v>Польща</v>
      </c>
      <c r="C8" s="368"/>
      <c r="D8" s="399" t="s">
        <v>185</v>
      </c>
      <c r="E8" s="410"/>
      <c r="F8" s="410" t="s">
        <v>43</v>
      </c>
      <c r="G8" s="242">
        <v>7575.6885777167408</v>
      </c>
      <c r="H8" s="138">
        <v>7155.9047086482296</v>
      </c>
      <c r="I8" s="138">
        <v>9160.6107258399807</v>
      </c>
      <c r="J8" s="138">
        <v>9064.3919275726603</v>
      </c>
      <c r="K8" s="138">
        <v>8601.3805171192598</v>
      </c>
      <c r="L8" s="138">
        <v>10240.25483425271</v>
      </c>
      <c r="M8" s="138">
        <v>11078.61549162916</v>
      </c>
      <c r="N8" s="138">
        <v>13225.65099019132</v>
      </c>
      <c r="O8" s="138">
        <v>12617.9086912723</v>
      </c>
      <c r="P8" s="138">
        <v>12496.322910934179</v>
      </c>
      <c r="Q8" s="138">
        <v>13693.956496489809</v>
      </c>
      <c r="R8" s="138">
        <v>15342.06321609652</v>
      </c>
      <c r="S8" s="138">
        <v>16305.882500846961</v>
      </c>
      <c r="T8" s="138">
        <v>16013.58072644554</v>
      </c>
      <c r="U8" s="138">
        <v>16708.36069462707</v>
      </c>
      <c r="V8" s="138">
        <v>18030.80684402079</v>
      </c>
      <c r="W8" s="138">
        <v>16927.175285649413</v>
      </c>
      <c r="X8" s="138">
        <v>17935.44053975986</v>
      </c>
      <c r="Y8" s="138">
        <v>16693.782211838221</v>
      </c>
      <c r="Z8" s="138">
        <v>14179.59519886379</v>
      </c>
      <c r="AA8" s="138">
        <v>15969.206557978738</v>
      </c>
      <c r="AB8" s="138">
        <v>13553.212271779779</v>
      </c>
      <c r="AC8" s="138">
        <v>18381.297019856491</v>
      </c>
      <c r="AD8" s="138">
        <v>20158.69511708587</v>
      </c>
      <c r="AE8" s="138">
        <v>23026.844396930999</v>
      </c>
      <c r="AF8" s="138">
        <v>29912.457665225698</v>
      </c>
      <c r="AG8" s="138">
        <v>38357.335016391196</v>
      </c>
      <c r="AH8" s="138">
        <v>27777.132307570129</v>
      </c>
      <c r="AI8" s="138">
        <v>34909.739982068328</v>
      </c>
      <c r="AJ8" s="138">
        <v>48999.1946757279</v>
      </c>
      <c r="AK8" s="138">
        <v>58652.028605720203</v>
      </c>
      <c r="AL8" s="138">
        <v>52014.917435180891</v>
      </c>
      <c r="AM8" s="138">
        <v>51042.800594512701</v>
      </c>
      <c r="AN8" s="138">
        <v>40045.853573423301</v>
      </c>
      <c r="AO8" s="138">
        <v>34801.805549946701</v>
      </c>
      <c r="AP8" s="138">
        <v>35686.020803131003</v>
      </c>
      <c r="AQ8" s="138">
        <f t="shared" ref="AQ8:AQ43" si="0">G8+H8+I8+J8</f>
        <v>32956.59593977761</v>
      </c>
      <c r="AR8" s="138">
        <f t="shared" ref="AR8:AR43" si="1">K8+L8+M8+N8</f>
        <v>43145.901833192445</v>
      </c>
      <c r="AS8" s="138">
        <f t="shared" ref="AS8:AS43" si="2">O8+P8+Q8+R8</f>
        <v>54150.251314792804</v>
      </c>
      <c r="AT8" s="138">
        <f t="shared" ref="AT8:AT43" si="3">S8+T8+U8+V8</f>
        <v>67058.630765940354</v>
      </c>
      <c r="AU8" s="138">
        <f t="shared" ref="AU8:AU43" si="4">W8+X8+Y8+Z8</f>
        <v>65735.993236111273</v>
      </c>
      <c r="AV8" s="138">
        <f t="shared" ref="AV8:AV43" si="5">AA8+AB8+AC8+AD8</f>
        <v>68062.410966700874</v>
      </c>
      <c r="AW8" s="138">
        <f t="shared" ref="AW8:AW43" si="6">AE8+AF8+AG8+AH8</f>
        <v>119073.76938611802</v>
      </c>
      <c r="AX8" s="138">
        <f t="shared" ref="AX8:AX43" si="7">AI8+AJ8+AK8+AL8</f>
        <v>194575.88069869732</v>
      </c>
      <c r="AY8" s="243">
        <f t="shared" ref="AY8:AY43" si="8">AM8+AN8+AO8+AP8</f>
        <v>161576.48052101373</v>
      </c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5"/>
      <c r="CU8" s="235"/>
      <c r="CV8" s="235"/>
      <c r="DC8" s="235"/>
      <c r="DD8" s="235"/>
      <c r="DE8" s="235"/>
      <c r="DF8" s="235"/>
      <c r="DG8" s="235"/>
      <c r="DH8" s="235"/>
      <c r="DI8" s="235"/>
      <c r="DJ8" s="235"/>
      <c r="DK8" s="188" t="s">
        <v>109</v>
      </c>
      <c r="DL8" s="188"/>
      <c r="DM8" s="188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28" t="s">
        <v>82</v>
      </c>
      <c r="ER8" s="187" t="s">
        <v>24</v>
      </c>
      <c r="ES8" s="188"/>
      <c r="ET8" s="189" t="s">
        <v>110</v>
      </c>
      <c r="EU8" s="189"/>
      <c r="EV8" s="189"/>
      <c r="EW8" s="189" t="s">
        <v>111</v>
      </c>
      <c r="EX8" s="189"/>
      <c r="EY8" s="189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8"/>
      <c r="HJ8" s="238"/>
      <c r="HK8" s="238"/>
      <c r="HL8" s="238"/>
      <c r="HM8" s="239"/>
      <c r="HN8" s="239"/>
      <c r="HO8" s="239"/>
      <c r="HP8" s="239"/>
      <c r="HQ8" s="239"/>
      <c r="HR8" s="239"/>
      <c r="HS8" s="239"/>
      <c r="HT8" s="239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8"/>
      <c r="II8" s="238"/>
      <c r="IJ8" s="239"/>
      <c r="IK8" s="239"/>
      <c r="IL8" s="239"/>
      <c r="IM8" s="239"/>
      <c r="IN8" s="239"/>
      <c r="IO8" s="239"/>
      <c r="IP8" s="239"/>
      <c r="IQ8" s="236"/>
      <c r="IR8" s="238"/>
      <c r="IS8" s="238"/>
      <c r="IT8" s="238"/>
      <c r="IU8" s="238"/>
      <c r="IV8" s="238"/>
      <c r="IW8" s="236"/>
      <c r="IX8" s="236"/>
      <c r="IY8" s="236"/>
      <c r="IZ8" s="236"/>
      <c r="JA8" s="236"/>
      <c r="JB8" s="236"/>
      <c r="JC8" s="236"/>
      <c r="JD8" s="236"/>
      <c r="JE8" s="236"/>
      <c r="JF8" s="236"/>
      <c r="JG8" s="236"/>
      <c r="JH8" s="236"/>
      <c r="JI8" s="236"/>
      <c r="JJ8" s="236"/>
      <c r="JK8" s="236"/>
      <c r="JL8" s="236"/>
      <c r="JM8" s="236"/>
      <c r="JN8" s="236"/>
      <c r="JO8" s="236"/>
      <c r="JP8" s="236"/>
      <c r="JQ8" s="236"/>
      <c r="JR8" s="236"/>
      <c r="JS8" s="236"/>
      <c r="JT8" s="236"/>
      <c r="JU8" s="236"/>
      <c r="JV8" s="236"/>
      <c r="JW8" s="236"/>
      <c r="JX8" s="236"/>
      <c r="JY8" s="236"/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8"/>
      <c r="QE8" s="238"/>
      <c r="QF8" s="238"/>
      <c r="QG8" s="238"/>
      <c r="QH8" s="238"/>
      <c r="QI8" s="238"/>
      <c r="QJ8" s="238"/>
      <c r="QK8" s="238"/>
      <c r="QL8" s="238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236"/>
      <c r="RC8" s="236"/>
      <c r="RD8" s="236"/>
      <c r="RE8" s="236"/>
      <c r="RF8" s="236"/>
      <c r="RG8" s="236"/>
      <c r="RH8" s="236"/>
      <c r="RI8" s="236"/>
      <c r="RJ8" s="236"/>
      <c r="RK8" s="236"/>
      <c r="RL8" s="236"/>
      <c r="RM8" s="236"/>
      <c r="RN8" s="236"/>
      <c r="RO8" s="236"/>
      <c r="RP8" s="236"/>
      <c r="RQ8" s="236"/>
      <c r="RR8" s="23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238"/>
      <c r="SE8" s="238"/>
      <c r="SF8" s="238"/>
      <c r="SG8" s="238"/>
      <c r="SH8" s="238"/>
      <c r="SI8" s="238"/>
      <c r="SJ8" s="238"/>
      <c r="SK8" s="238"/>
      <c r="SL8" s="236"/>
      <c r="SM8" s="236"/>
      <c r="SN8" s="238"/>
      <c r="SO8" s="238"/>
      <c r="SP8" s="238"/>
      <c r="SQ8" s="238"/>
      <c r="SR8" s="238"/>
      <c r="SS8" s="238"/>
      <c r="ST8" s="238"/>
      <c r="SU8" s="238"/>
      <c r="SV8" s="238"/>
      <c r="SW8" s="236"/>
      <c r="SX8" s="236"/>
      <c r="SY8" s="236"/>
      <c r="SZ8" s="236"/>
      <c r="TA8" s="236"/>
      <c r="TB8" s="236"/>
      <c r="TC8" s="236"/>
      <c r="TD8" s="236"/>
      <c r="TE8" s="236"/>
      <c r="TF8" s="236"/>
      <c r="TG8" s="236"/>
      <c r="TH8" s="236"/>
      <c r="TI8" s="236"/>
      <c r="TJ8" s="236"/>
      <c r="TK8" s="236"/>
      <c r="TL8" s="236"/>
      <c r="TM8" s="236"/>
      <c r="TN8" s="236"/>
      <c r="TO8" s="236"/>
      <c r="TP8" s="236"/>
      <c r="TQ8" s="236"/>
      <c r="TR8" s="236"/>
      <c r="TS8" s="236"/>
      <c r="TT8" s="236"/>
      <c r="TU8" s="236"/>
      <c r="TV8" s="236"/>
      <c r="TW8" s="236"/>
      <c r="TX8" s="236"/>
      <c r="TY8" s="236"/>
      <c r="TZ8" s="236"/>
      <c r="UA8" s="236"/>
      <c r="UB8" s="236"/>
      <c r="UC8" s="236"/>
      <c r="UD8" s="236"/>
      <c r="UE8" s="236"/>
      <c r="UF8" s="236"/>
      <c r="UG8" s="236"/>
      <c r="UH8" s="236"/>
      <c r="UI8" s="236"/>
      <c r="UJ8" s="236"/>
      <c r="UK8" s="236"/>
      <c r="UL8" s="236"/>
      <c r="UM8" s="236"/>
      <c r="UN8" s="236"/>
      <c r="UO8" s="236"/>
      <c r="UP8" s="236"/>
      <c r="UQ8" s="236"/>
      <c r="UR8" s="236"/>
      <c r="US8" s="236"/>
      <c r="UT8" s="236"/>
      <c r="UU8" s="236"/>
      <c r="UV8" s="236"/>
      <c r="UW8" s="236"/>
      <c r="UX8" s="236"/>
      <c r="UY8" s="236"/>
      <c r="UZ8" s="236"/>
      <c r="VA8" s="236"/>
      <c r="VB8" s="236"/>
      <c r="VC8" s="236"/>
      <c r="VD8" s="236"/>
      <c r="VE8" s="236"/>
      <c r="VF8" s="236"/>
      <c r="VG8" s="236"/>
      <c r="VH8" s="236"/>
      <c r="VI8" s="236"/>
      <c r="VJ8" s="236"/>
      <c r="VK8" s="236"/>
      <c r="VL8" s="236"/>
      <c r="VM8" s="236"/>
      <c r="VN8" s="236"/>
      <c r="VO8" s="236"/>
      <c r="VP8" s="236"/>
      <c r="VQ8" s="236"/>
      <c r="VR8" s="240"/>
      <c r="VS8" s="240"/>
      <c r="VT8" s="240"/>
      <c r="VU8" s="240"/>
      <c r="VV8" s="240"/>
      <c r="VW8" s="239"/>
      <c r="VX8" s="239"/>
      <c r="VY8" s="239"/>
      <c r="VZ8" s="239"/>
      <c r="ZO8" s="173" t="s">
        <v>112</v>
      </c>
      <c r="ZP8" s="244" t="s">
        <v>113</v>
      </c>
      <c r="ZQ8" s="244"/>
    </row>
    <row r="9" spans="1:709" ht="20.100000000000001" customHeight="1">
      <c r="A9" s="135">
        <v>2</v>
      </c>
      <c r="B9" s="433" t="str">
        <f>IF('1'!$A$1=1,D9,F9)</f>
        <v>Румунія</v>
      </c>
      <c r="C9" s="247"/>
      <c r="D9" s="390" t="s">
        <v>45</v>
      </c>
      <c r="E9" s="390"/>
      <c r="F9" s="400" t="s">
        <v>46</v>
      </c>
      <c r="G9" s="242">
        <v>2204.6375963723822</v>
      </c>
      <c r="H9" s="138">
        <v>2511.0663222747621</v>
      </c>
      <c r="I9" s="138">
        <v>2711.2105933242869</v>
      </c>
      <c r="J9" s="138">
        <v>2836.8470250810933</v>
      </c>
      <c r="K9" s="138">
        <v>3359.0588269058121</v>
      </c>
      <c r="L9" s="138">
        <v>3568.1462895940999</v>
      </c>
      <c r="M9" s="138">
        <v>3316.0342077718497</v>
      </c>
      <c r="N9" s="138">
        <v>3379.2072436291301</v>
      </c>
      <c r="O9" s="138">
        <v>3596.7436733937502</v>
      </c>
      <c r="P9" s="138">
        <v>3676.2021262098601</v>
      </c>
      <c r="Q9" s="138">
        <v>4062.5578185866598</v>
      </c>
      <c r="R9" s="138">
        <v>4291.5629629558198</v>
      </c>
      <c r="S9" s="138">
        <v>4701.8397517885496</v>
      </c>
      <c r="T9" s="138">
        <v>4322.7513700412201</v>
      </c>
      <c r="U9" s="138">
        <v>4305.4801811840398</v>
      </c>
      <c r="V9" s="138">
        <v>4396.4671002176801</v>
      </c>
      <c r="W9" s="138">
        <v>4545.5292317493504</v>
      </c>
      <c r="X9" s="138">
        <v>4712.4453305464103</v>
      </c>
      <c r="Y9" s="138">
        <v>4357.9811724560805</v>
      </c>
      <c r="Z9" s="138">
        <v>4018.4469848201202</v>
      </c>
      <c r="AA9" s="138">
        <v>5087.9444046894205</v>
      </c>
      <c r="AB9" s="138">
        <v>4317.8561875507003</v>
      </c>
      <c r="AC9" s="138">
        <v>5286.8546545853605</v>
      </c>
      <c r="AD9" s="138">
        <v>6570.7621502890097</v>
      </c>
      <c r="AE9" s="138">
        <v>6065.0944293558596</v>
      </c>
      <c r="AF9" s="138">
        <v>7594.1907926506301</v>
      </c>
      <c r="AG9" s="138">
        <v>10148.87223463772</v>
      </c>
      <c r="AH9" s="138">
        <v>8911.521488601391</v>
      </c>
      <c r="AI9" s="138">
        <v>10063.185464777609</v>
      </c>
      <c r="AJ9" s="138">
        <v>25322.046360613349</v>
      </c>
      <c r="AK9" s="138">
        <v>43222.1126852745</v>
      </c>
      <c r="AL9" s="138">
        <v>43695.982142189197</v>
      </c>
      <c r="AM9" s="138">
        <v>35111.745162394902</v>
      </c>
      <c r="AN9" s="138">
        <v>32024.89456644563</v>
      </c>
      <c r="AO9" s="138">
        <v>38833.615907819629</v>
      </c>
      <c r="AP9" s="138">
        <v>26771.992694416673</v>
      </c>
      <c r="AQ9" s="138">
        <f t="shared" si="0"/>
        <v>10263.761537052525</v>
      </c>
      <c r="AR9" s="138">
        <f t="shared" si="1"/>
        <v>13622.446567900894</v>
      </c>
      <c r="AS9" s="138">
        <f t="shared" si="2"/>
        <v>15627.066581146089</v>
      </c>
      <c r="AT9" s="138">
        <f t="shared" si="3"/>
        <v>17726.538403231491</v>
      </c>
      <c r="AU9" s="138">
        <f t="shared" si="4"/>
        <v>17634.402719571961</v>
      </c>
      <c r="AV9" s="138">
        <f t="shared" si="5"/>
        <v>21263.417397114492</v>
      </c>
      <c r="AW9" s="138">
        <f t="shared" si="6"/>
        <v>32719.6789452456</v>
      </c>
      <c r="AX9" s="138">
        <f t="shared" si="7"/>
        <v>122303.32665285465</v>
      </c>
      <c r="AY9" s="243">
        <f t="shared" si="8"/>
        <v>132742.24833107681</v>
      </c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8"/>
      <c r="HJ9" s="238"/>
      <c r="HK9" s="238"/>
      <c r="HL9" s="238"/>
      <c r="HM9" s="239"/>
      <c r="HN9" s="239"/>
      <c r="HO9" s="239"/>
      <c r="HP9" s="239"/>
      <c r="HQ9" s="239"/>
      <c r="HR9" s="239"/>
      <c r="HS9" s="239"/>
      <c r="HT9" s="239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8"/>
      <c r="II9" s="238"/>
      <c r="IJ9" s="239"/>
      <c r="IK9" s="239"/>
      <c r="IL9" s="239"/>
      <c r="IM9" s="239"/>
      <c r="IN9" s="239"/>
      <c r="IO9" s="239"/>
      <c r="IP9" s="239"/>
      <c r="IQ9" s="236"/>
      <c r="IR9" s="238"/>
      <c r="IS9" s="238"/>
      <c r="IT9" s="238"/>
      <c r="IU9" s="238"/>
      <c r="IV9" s="238"/>
      <c r="IW9" s="236"/>
      <c r="IX9" s="236"/>
      <c r="IY9" s="236"/>
      <c r="IZ9" s="236"/>
      <c r="JA9" s="236"/>
      <c r="JB9" s="236"/>
      <c r="JC9" s="236"/>
      <c r="JD9" s="236"/>
      <c r="JE9" s="236"/>
      <c r="JF9" s="236"/>
      <c r="JG9" s="236"/>
      <c r="JH9" s="236"/>
      <c r="JI9" s="236"/>
      <c r="JJ9" s="236"/>
      <c r="JK9" s="236"/>
      <c r="JL9" s="236"/>
      <c r="JM9" s="236"/>
      <c r="JN9" s="236"/>
      <c r="JO9" s="236"/>
      <c r="JP9" s="236"/>
      <c r="JQ9" s="236"/>
      <c r="JR9" s="236"/>
      <c r="JS9" s="236"/>
      <c r="JT9" s="236"/>
      <c r="JU9" s="236"/>
      <c r="JV9" s="236"/>
      <c r="JW9" s="236"/>
      <c r="JX9" s="236"/>
      <c r="JY9" s="236"/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8"/>
      <c r="QE9" s="238"/>
      <c r="QF9" s="238"/>
      <c r="QG9" s="238"/>
      <c r="QH9" s="238"/>
      <c r="QI9" s="238"/>
      <c r="QJ9" s="238"/>
      <c r="QK9" s="238"/>
      <c r="QL9" s="238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236"/>
      <c r="QY9" s="236"/>
      <c r="QZ9" s="236"/>
      <c r="RA9" s="236"/>
      <c r="RB9" s="236"/>
      <c r="RC9" s="236"/>
      <c r="RD9" s="236"/>
      <c r="RE9" s="236"/>
      <c r="RF9" s="236"/>
      <c r="RG9" s="236"/>
      <c r="RH9" s="236"/>
      <c r="RI9" s="236"/>
      <c r="RJ9" s="236"/>
      <c r="RK9" s="236"/>
      <c r="RL9" s="236"/>
      <c r="RM9" s="236"/>
      <c r="RN9" s="236"/>
      <c r="RO9" s="236"/>
      <c r="RP9" s="236"/>
      <c r="RQ9" s="236"/>
      <c r="RR9" s="236"/>
      <c r="RS9" s="236"/>
      <c r="RT9" s="236"/>
      <c r="RU9" s="236"/>
      <c r="RV9" s="236"/>
      <c r="RW9" s="236"/>
      <c r="RX9" s="236"/>
      <c r="RY9" s="236"/>
      <c r="RZ9" s="236"/>
      <c r="SA9" s="236"/>
      <c r="SB9" s="236"/>
      <c r="SC9" s="236"/>
      <c r="SD9" s="238"/>
      <c r="SE9" s="238"/>
      <c r="SF9" s="238"/>
      <c r="SG9" s="238"/>
      <c r="SH9" s="238"/>
      <c r="SI9" s="238"/>
      <c r="SJ9" s="238"/>
      <c r="SK9" s="238"/>
      <c r="SL9" s="236"/>
      <c r="SM9" s="236"/>
      <c r="SN9" s="238"/>
      <c r="SO9" s="238"/>
      <c r="SP9" s="238"/>
      <c r="SQ9" s="238"/>
      <c r="SR9" s="238"/>
      <c r="SS9" s="238"/>
      <c r="ST9" s="238"/>
      <c r="SU9" s="238"/>
      <c r="SV9" s="238"/>
      <c r="SW9" s="236"/>
      <c r="SX9" s="236"/>
      <c r="SY9" s="236"/>
      <c r="SZ9" s="236"/>
      <c r="TA9" s="236"/>
      <c r="TB9" s="236"/>
      <c r="TC9" s="236"/>
      <c r="TD9" s="236"/>
      <c r="TE9" s="236"/>
      <c r="TF9" s="236"/>
      <c r="TG9" s="236"/>
      <c r="TH9" s="236"/>
      <c r="TI9" s="236"/>
      <c r="TJ9" s="236"/>
      <c r="TK9" s="236"/>
      <c r="TL9" s="236"/>
      <c r="TM9" s="236"/>
      <c r="TN9" s="236"/>
      <c r="TO9" s="236"/>
      <c r="TP9" s="236"/>
      <c r="TQ9" s="236"/>
      <c r="TR9" s="236"/>
      <c r="TS9" s="236"/>
      <c r="TT9" s="236"/>
      <c r="TU9" s="236"/>
      <c r="TV9" s="236"/>
      <c r="TW9" s="236"/>
      <c r="TX9" s="236"/>
      <c r="TY9" s="236"/>
      <c r="TZ9" s="236"/>
      <c r="UA9" s="236"/>
      <c r="UB9" s="236"/>
      <c r="UC9" s="236"/>
      <c r="UD9" s="236"/>
      <c r="UE9" s="236"/>
      <c r="UF9" s="236"/>
      <c r="UG9" s="236"/>
      <c r="UH9" s="236"/>
      <c r="UI9" s="236"/>
      <c r="UJ9" s="236"/>
      <c r="UK9" s="236"/>
      <c r="UL9" s="236"/>
      <c r="UM9" s="236"/>
      <c r="UN9" s="236"/>
      <c r="UO9" s="236"/>
      <c r="UP9" s="236"/>
      <c r="UQ9" s="236"/>
      <c r="UR9" s="236"/>
      <c r="US9" s="236"/>
      <c r="UT9" s="236"/>
      <c r="UU9" s="236"/>
      <c r="UV9" s="236"/>
      <c r="UW9" s="236"/>
      <c r="UX9" s="236"/>
      <c r="UY9" s="236"/>
      <c r="UZ9" s="236"/>
      <c r="VA9" s="236"/>
      <c r="VB9" s="236"/>
      <c r="VC9" s="236"/>
      <c r="VD9" s="236"/>
      <c r="VE9" s="236"/>
      <c r="VF9" s="236"/>
      <c r="VG9" s="236"/>
      <c r="VH9" s="236"/>
      <c r="VI9" s="236"/>
      <c r="VJ9" s="236"/>
      <c r="VK9" s="236"/>
      <c r="VL9" s="236"/>
      <c r="VM9" s="236"/>
      <c r="VN9" s="236"/>
      <c r="VO9" s="236"/>
      <c r="VP9" s="236"/>
      <c r="VQ9" s="236"/>
      <c r="VR9" s="240"/>
      <c r="VS9" s="240"/>
      <c r="VT9" s="240"/>
      <c r="VU9" s="240"/>
      <c r="VV9" s="240"/>
      <c r="VW9" s="239"/>
      <c r="VX9" s="239"/>
      <c r="VY9" s="239"/>
      <c r="VZ9" s="239"/>
    </row>
    <row r="10" spans="1:709" ht="20.100000000000001" customHeight="1">
      <c r="A10" s="135">
        <v>3</v>
      </c>
      <c r="B10" s="433" t="str">
        <f>IF('1'!$A$1=1,D10,F10)</f>
        <v>Китай</v>
      </c>
      <c r="C10" s="247"/>
      <c r="D10" s="390" t="s">
        <v>171</v>
      </c>
      <c r="E10" s="390"/>
      <c r="F10" s="390" t="s">
        <v>42</v>
      </c>
      <c r="G10" s="242">
        <v>14183.538315453348</v>
      </c>
      <c r="H10" s="138">
        <v>16234.120004434069</v>
      </c>
      <c r="I10" s="138">
        <v>11727.7227410878</v>
      </c>
      <c r="J10" s="138">
        <v>9110.1480585732606</v>
      </c>
      <c r="K10" s="138">
        <v>15166.505888514061</v>
      </c>
      <c r="L10" s="138">
        <v>13154.36750817623</v>
      </c>
      <c r="M10" s="138">
        <v>8457.3121449916289</v>
      </c>
      <c r="N10" s="138">
        <v>9921.1009778543103</v>
      </c>
      <c r="O10" s="138">
        <v>9948.744253176279</v>
      </c>
      <c r="P10" s="138">
        <v>15410.59142719949</v>
      </c>
      <c r="Q10" s="138">
        <v>13109.456735694359</v>
      </c>
      <c r="R10" s="138">
        <v>15672.12626537028</v>
      </c>
      <c r="S10" s="138">
        <v>10452.10200469174</v>
      </c>
      <c r="T10" s="138">
        <v>15997.69577655926</v>
      </c>
      <c r="U10" s="138">
        <v>12136.718643440759</v>
      </c>
      <c r="V10" s="138">
        <v>21127.895290348799</v>
      </c>
      <c r="W10" s="138">
        <v>16888.090526706059</v>
      </c>
      <c r="X10" s="138">
        <v>23899.48759482666</v>
      </c>
      <c r="Y10" s="138">
        <v>25483.407003840879</v>
      </c>
      <c r="Z10" s="138">
        <v>24079.502989146822</v>
      </c>
      <c r="AA10" s="138">
        <v>31016.549266997012</v>
      </c>
      <c r="AB10" s="138">
        <v>46422.820571003896</v>
      </c>
      <c r="AC10" s="138">
        <v>48552.387703681496</v>
      </c>
      <c r="AD10" s="138">
        <v>64509.078238884904</v>
      </c>
      <c r="AE10" s="138">
        <v>54207.032723165699</v>
      </c>
      <c r="AF10" s="138">
        <v>64380.992965026409</v>
      </c>
      <c r="AG10" s="138">
        <v>47936.424568100701</v>
      </c>
      <c r="AH10" s="138">
        <v>48957.070794052699</v>
      </c>
      <c r="AI10" s="138">
        <v>41769.764176300378</v>
      </c>
      <c r="AJ10" s="138">
        <v>2244.2430440082207</v>
      </c>
      <c r="AK10" s="138">
        <v>8100.8133180517898</v>
      </c>
      <c r="AL10" s="138">
        <v>24829.047983368408</v>
      </c>
      <c r="AM10" s="138">
        <v>36896.633918824104</v>
      </c>
      <c r="AN10" s="138">
        <v>23735.173593391279</v>
      </c>
      <c r="AO10" s="138">
        <v>8450.2810326795698</v>
      </c>
      <c r="AP10" s="138">
        <v>18855.519217006829</v>
      </c>
      <c r="AQ10" s="138">
        <f>G10+H10+I10+J10</f>
        <v>51255.529119548475</v>
      </c>
      <c r="AR10" s="138">
        <f>K10+L10+M10+N10</f>
        <v>46699.286519536225</v>
      </c>
      <c r="AS10" s="138">
        <f>O10+P10+Q10+R10</f>
        <v>54140.918681440409</v>
      </c>
      <c r="AT10" s="138">
        <f>S10+T10+U10+V10</f>
        <v>59714.411715040551</v>
      </c>
      <c r="AU10" s="138">
        <f>W10+X10+Y10+Z10</f>
        <v>90350.488114520413</v>
      </c>
      <c r="AV10" s="138">
        <f>AA10+AB10+AC10+AD10</f>
        <v>190500.83578056731</v>
      </c>
      <c r="AW10" s="138">
        <f>AE10+AF10+AG10+AH10</f>
        <v>215481.52105034553</v>
      </c>
      <c r="AX10" s="138">
        <f>AI10+AJ10+AK10+AL10</f>
        <v>76943.8685217288</v>
      </c>
      <c r="AY10" s="243">
        <f t="shared" si="8"/>
        <v>87937.607761901789</v>
      </c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5"/>
      <c r="CU10" s="235"/>
      <c r="CV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6"/>
      <c r="EE10" s="236"/>
      <c r="EF10" s="237"/>
      <c r="EG10" s="237"/>
      <c r="EH10" s="237"/>
      <c r="EI10" s="237"/>
      <c r="EJ10" s="237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8"/>
      <c r="HJ10" s="238"/>
      <c r="HK10" s="238"/>
      <c r="HL10" s="238"/>
      <c r="HM10" s="239"/>
      <c r="HN10" s="239"/>
      <c r="HO10" s="239"/>
      <c r="HP10" s="239"/>
      <c r="HQ10" s="239"/>
      <c r="HR10" s="239"/>
      <c r="HS10" s="239"/>
      <c r="HT10" s="239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8"/>
      <c r="II10" s="238"/>
      <c r="IJ10" s="239"/>
      <c r="IK10" s="239"/>
      <c r="IL10" s="239"/>
      <c r="IM10" s="239"/>
      <c r="IN10" s="239"/>
      <c r="IO10" s="239"/>
      <c r="IP10" s="239"/>
      <c r="IQ10" s="236"/>
      <c r="IR10" s="238"/>
      <c r="IS10" s="238"/>
      <c r="IT10" s="238"/>
      <c r="IU10" s="238"/>
      <c r="IV10" s="238"/>
      <c r="IW10" s="236"/>
      <c r="IX10" s="236"/>
      <c r="IY10" s="236"/>
      <c r="IZ10" s="236"/>
      <c r="JA10" s="236"/>
      <c r="JB10" s="236"/>
      <c r="JC10" s="236"/>
      <c r="JD10" s="236"/>
      <c r="JE10" s="236"/>
      <c r="JF10" s="236"/>
      <c r="JG10" s="236"/>
      <c r="JH10" s="236"/>
      <c r="JI10" s="236"/>
      <c r="JJ10" s="236"/>
      <c r="JK10" s="236"/>
      <c r="JL10" s="236"/>
      <c r="JM10" s="236"/>
      <c r="JN10" s="236"/>
      <c r="JO10" s="236"/>
      <c r="JP10" s="236"/>
      <c r="JQ10" s="236"/>
      <c r="JR10" s="236"/>
      <c r="JS10" s="236"/>
      <c r="JT10" s="236"/>
      <c r="JU10" s="236"/>
      <c r="JV10" s="236"/>
      <c r="JW10" s="236"/>
      <c r="JX10" s="236"/>
      <c r="JY10" s="236"/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8"/>
      <c r="QE10" s="238"/>
      <c r="QF10" s="238"/>
      <c r="QG10" s="238"/>
      <c r="QH10" s="238"/>
      <c r="QI10" s="238"/>
      <c r="QJ10" s="238"/>
      <c r="QK10" s="238"/>
      <c r="QL10" s="238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236"/>
      <c r="QY10" s="236"/>
      <c r="QZ10" s="236"/>
      <c r="RA10" s="236"/>
      <c r="RB10" s="236"/>
      <c r="RC10" s="236"/>
      <c r="RD10" s="236"/>
      <c r="RE10" s="236"/>
      <c r="RF10" s="236"/>
      <c r="RG10" s="236"/>
      <c r="RH10" s="236"/>
      <c r="RI10" s="236"/>
      <c r="RJ10" s="236"/>
      <c r="RK10" s="236"/>
      <c r="RL10" s="236"/>
      <c r="RM10" s="236"/>
      <c r="RN10" s="236"/>
      <c r="RO10" s="236"/>
      <c r="RP10" s="236"/>
      <c r="RQ10" s="236"/>
      <c r="RR10" s="236"/>
      <c r="RS10" s="236"/>
      <c r="RT10" s="236"/>
      <c r="RU10" s="236"/>
      <c r="RV10" s="236"/>
      <c r="RW10" s="236"/>
      <c r="RX10" s="236"/>
      <c r="RY10" s="236"/>
      <c r="RZ10" s="236"/>
      <c r="SA10" s="236"/>
      <c r="SB10" s="236"/>
      <c r="SC10" s="236"/>
      <c r="SD10" s="238"/>
      <c r="SE10" s="238"/>
      <c r="SF10" s="238"/>
      <c r="SG10" s="238"/>
      <c r="SH10" s="238"/>
      <c r="SI10" s="238"/>
      <c r="SJ10" s="238"/>
      <c r="SK10" s="238"/>
      <c r="SL10" s="236"/>
      <c r="SM10" s="236"/>
      <c r="SN10" s="238"/>
      <c r="SO10" s="238"/>
      <c r="SP10" s="238"/>
      <c r="SQ10" s="238"/>
      <c r="SR10" s="238"/>
      <c r="SS10" s="238"/>
      <c r="ST10" s="238"/>
      <c r="SU10" s="238"/>
      <c r="SV10" s="238"/>
      <c r="SW10" s="236"/>
      <c r="SX10" s="236"/>
      <c r="SY10" s="236"/>
      <c r="SZ10" s="236"/>
      <c r="TA10" s="236"/>
      <c r="TB10" s="236"/>
      <c r="TC10" s="236"/>
      <c r="TD10" s="236"/>
      <c r="TE10" s="236"/>
      <c r="TF10" s="236"/>
      <c r="TG10" s="236"/>
      <c r="TH10" s="236"/>
      <c r="TI10" s="236"/>
      <c r="TJ10" s="236"/>
      <c r="TK10" s="236"/>
      <c r="TL10" s="236"/>
      <c r="TM10" s="236"/>
      <c r="TN10" s="236"/>
      <c r="TO10" s="236"/>
      <c r="TP10" s="236"/>
      <c r="TQ10" s="236"/>
      <c r="TR10" s="236"/>
      <c r="TS10" s="236"/>
      <c r="TT10" s="236"/>
      <c r="TU10" s="236"/>
      <c r="TV10" s="236"/>
      <c r="TW10" s="236"/>
      <c r="TX10" s="236"/>
      <c r="TY10" s="236"/>
      <c r="TZ10" s="236"/>
      <c r="UA10" s="236"/>
      <c r="UB10" s="236"/>
      <c r="UC10" s="236"/>
      <c r="UD10" s="236"/>
      <c r="UE10" s="236"/>
      <c r="UF10" s="236"/>
      <c r="UG10" s="236"/>
      <c r="UH10" s="236"/>
      <c r="UI10" s="236"/>
      <c r="UJ10" s="236"/>
      <c r="UK10" s="236"/>
      <c r="UL10" s="236"/>
      <c r="UM10" s="236"/>
      <c r="UN10" s="236"/>
      <c r="UO10" s="236"/>
      <c r="UP10" s="236"/>
      <c r="UQ10" s="236"/>
      <c r="UR10" s="236"/>
      <c r="US10" s="236"/>
      <c r="UT10" s="236"/>
      <c r="UU10" s="236"/>
      <c r="UV10" s="236"/>
      <c r="UW10" s="236"/>
      <c r="UX10" s="236"/>
      <c r="UY10" s="236"/>
      <c r="UZ10" s="236"/>
      <c r="VA10" s="236"/>
      <c r="VB10" s="236"/>
      <c r="VC10" s="236"/>
      <c r="VD10" s="236"/>
      <c r="VE10" s="236"/>
      <c r="VF10" s="236"/>
      <c r="VG10" s="236"/>
      <c r="VH10" s="236"/>
      <c r="VI10" s="236"/>
      <c r="VJ10" s="236"/>
      <c r="VK10" s="236"/>
      <c r="VL10" s="236"/>
      <c r="VM10" s="236"/>
      <c r="VN10" s="236"/>
      <c r="VO10" s="236"/>
      <c r="VP10" s="236"/>
      <c r="VQ10" s="236"/>
      <c r="VR10" s="240"/>
      <c r="VS10" s="240"/>
      <c r="VT10" s="240"/>
      <c r="VU10" s="240"/>
      <c r="VV10" s="240"/>
      <c r="VW10" s="239"/>
      <c r="VX10" s="239"/>
      <c r="VY10" s="239"/>
      <c r="VZ10" s="239"/>
    </row>
    <row r="11" spans="1:709" ht="20.100000000000001" customHeight="1">
      <c r="A11" s="135">
        <v>4</v>
      </c>
      <c r="B11" s="433" t="str">
        <f>IF('1'!$A$1=1,D11,F11)</f>
        <v>Туреччина</v>
      </c>
      <c r="C11" s="247"/>
      <c r="D11" s="390" t="s">
        <v>172</v>
      </c>
      <c r="E11" s="390"/>
      <c r="F11" s="390" t="s">
        <v>44</v>
      </c>
      <c r="G11" s="242">
        <v>14940.542725620551</v>
      </c>
      <c r="H11" s="138">
        <v>16594.52877511131</v>
      </c>
      <c r="I11" s="138">
        <v>12791.005051635118</v>
      </c>
      <c r="J11" s="138">
        <v>15704.92834818142</v>
      </c>
      <c r="K11" s="138">
        <v>11260.511757257409</v>
      </c>
      <c r="L11" s="138">
        <v>14415.267918134869</v>
      </c>
      <c r="M11" s="138">
        <v>12606.220861758089</v>
      </c>
      <c r="N11" s="138">
        <v>13681.46836331677</v>
      </c>
      <c r="O11" s="138">
        <v>16700.07215905327</v>
      </c>
      <c r="P11" s="138">
        <v>16263.566949085791</v>
      </c>
      <c r="Q11" s="138">
        <v>13991.898310859759</v>
      </c>
      <c r="R11" s="138">
        <v>19290.90644719491</v>
      </c>
      <c r="S11" s="138">
        <v>19070.045202197471</v>
      </c>
      <c r="T11" s="138">
        <v>18416.599646073671</v>
      </c>
      <c r="U11" s="138">
        <v>12290.216243197559</v>
      </c>
      <c r="V11" s="138">
        <v>13526.191609960431</v>
      </c>
      <c r="W11" s="138">
        <v>17299.554095204963</v>
      </c>
      <c r="X11" s="138">
        <v>17847.239862099021</v>
      </c>
      <c r="Y11" s="138">
        <v>13409.20888688991</v>
      </c>
      <c r="Z11" s="138">
        <v>18159.61097017732</v>
      </c>
      <c r="AA11" s="138">
        <v>16424.585384235779</v>
      </c>
      <c r="AB11" s="138">
        <v>13338.716979539689</v>
      </c>
      <c r="AC11" s="138">
        <v>13004.180743650701</v>
      </c>
      <c r="AD11" s="138">
        <v>21463.615950100088</v>
      </c>
      <c r="AE11" s="138">
        <v>23836.473400161223</v>
      </c>
      <c r="AF11" s="138">
        <v>24438.169545581371</v>
      </c>
      <c r="AG11" s="138">
        <v>25006.191367728199</v>
      </c>
      <c r="AH11" s="138">
        <v>36054.763975166701</v>
      </c>
      <c r="AI11" s="138">
        <v>22644.50229275212</v>
      </c>
      <c r="AJ11" s="138">
        <v>13133.925072488089</v>
      </c>
      <c r="AK11" s="138">
        <v>32037.19780632613</v>
      </c>
      <c r="AL11" s="138">
        <v>27308.351682164721</v>
      </c>
      <c r="AM11" s="138">
        <v>31003.284856986262</v>
      </c>
      <c r="AN11" s="138">
        <v>27593.79442061665</v>
      </c>
      <c r="AO11" s="138">
        <v>11050.556142918169</v>
      </c>
      <c r="AP11" s="138">
        <v>16955.81549400013</v>
      </c>
      <c r="AQ11" s="138">
        <f t="shared" si="0"/>
        <v>60031.004900548403</v>
      </c>
      <c r="AR11" s="138">
        <f t="shared" si="1"/>
        <v>51963.468900467138</v>
      </c>
      <c r="AS11" s="138">
        <f t="shared" si="2"/>
        <v>66246.443866193731</v>
      </c>
      <c r="AT11" s="138">
        <f t="shared" si="3"/>
        <v>63303.052701429129</v>
      </c>
      <c r="AU11" s="138">
        <f t="shared" si="4"/>
        <v>66715.613814371216</v>
      </c>
      <c r="AV11" s="138">
        <f t="shared" si="5"/>
        <v>64231.099057526255</v>
      </c>
      <c r="AW11" s="138">
        <f t="shared" si="6"/>
        <v>109335.5982886375</v>
      </c>
      <c r="AX11" s="138">
        <f t="shared" si="7"/>
        <v>95123.976853731059</v>
      </c>
      <c r="AY11" s="243">
        <f t="shared" si="8"/>
        <v>86603.450914521207</v>
      </c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6"/>
      <c r="EE11" s="236"/>
      <c r="EF11" s="236"/>
      <c r="EG11" s="202"/>
      <c r="EH11" s="202"/>
      <c r="EI11" s="202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8"/>
      <c r="HJ11" s="238"/>
      <c r="HK11" s="238"/>
      <c r="HL11" s="238"/>
      <c r="HM11" s="239"/>
      <c r="HN11" s="239"/>
      <c r="HO11" s="239"/>
      <c r="HP11" s="239"/>
      <c r="HQ11" s="239"/>
      <c r="HR11" s="239"/>
      <c r="HS11" s="239"/>
      <c r="HT11" s="239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8"/>
      <c r="II11" s="238"/>
      <c r="IJ11" s="239"/>
      <c r="IK11" s="239"/>
      <c r="IL11" s="239"/>
      <c r="IM11" s="239"/>
      <c r="IN11" s="239"/>
      <c r="IO11" s="239"/>
      <c r="IP11" s="239"/>
      <c r="IQ11" s="236"/>
      <c r="IR11" s="238"/>
      <c r="IS11" s="238"/>
      <c r="IT11" s="238"/>
      <c r="IU11" s="238"/>
      <c r="IV11" s="238"/>
      <c r="IW11" s="236"/>
      <c r="IX11" s="236"/>
      <c r="IY11" s="236"/>
      <c r="IZ11" s="236"/>
      <c r="JA11" s="236"/>
      <c r="JB11" s="236"/>
      <c r="JC11" s="236"/>
      <c r="JD11" s="236"/>
      <c r="JE11" s="236"/>
      <c r="JF11" s="236"/>
      <c r="JG11" s="236"/>
      <c r="JH11" s="236"/>
      <c r="JI11" s="236"/>
      <c r="JJ11" s="236"/>
      <c r="JK11" s="236"/>
      <c r="JL11" s="236"/>
      <c r="JM11" s="236"/>
      <c r="JN11" s="236"/>
      <c r="JO11" s="236"/>
      <c r="JP11" s="236"/>
      <c r="JQ11" s="236"/>
      <c r="JR11" s="236"/>
      <c r="JS11" s="236"/>
      <c r="JT11" s="236"/>
      <c r="JU11" s="236"/>
      <c r="JV11" s="236"/>
      <c r="JW11" s="236"/>
      <c r="JX11" s="236"/>
      <c r="JY11" s="236"/>
      <c r="JZ11" s="236"/>
      <c r="KA11" s="236"/>
      <c r="KB11" s="236"/>
      <c r="KC11" s="236"/>
      <c r="KD11" s="236"/>
      <c r="KE11" s="236"/>
      <c r="KF11" s="236"/>
      <c r="KG11" s="236"/>
      <c r="KH11" s="236"/>
      <c r="KI11" s="236"/>
      <c r="KJ11" s="236"/>
      <c r="KK11" s="236"/>
      <c r="KL11" s="236"/>
      <c r="KM11" s="236"/>
      <c r="KN11" s="236"/>
      <c r="KO11" s="236"/>
      <c r="KP11" s="236"/>
      <c r="KQ11" s="236"/>
      <c r="KR11" s="236"/>
      <c r="KS11" s="236"/>
      <c r="KT11" s="236"/>
      <c r="KU11" s="236"/>
      <c r="KV11" s="236"/>
      <c r="KW11" s="236"/>
      <c r="KX11" s="236"/>
      <c r="KY11" s="236"/>
      <c r="KZ11" s="236"/>
      <c r="LA11" s="236"/>
      <c r="LB11" s="236"/>
      <c r="LC11" s="236"/>
      <c r="LD11" s="236"/>
      <c r="LE11" s="236"/>
      <c r="LF11" s="236"/>
      <c r="LG11" s="236"/>
      <c r="LH11" s="236"/>
      <c r="LI11" s="236"/>
      <c r="LJ11" s="236"/>
      <c r="LK11" s="236"/>
      <c r="LL11" s="236"/>
      <c r="LM11" s="236"/>
      <c r="LN11" s="236"/>
      <c r="LO11" s="236"/>
      <c r="LP11" s="236"/>
      <c r="LQ11" s="236"/>
      <c r="LR11" s="236"/>
      <c r="LS11" s="236"/>
      <c r="LT11" s="236"/>
      <c r="LU11" s="236"/>
      <c r="LV11" s="236"/>
      <c r="LW11" s="236"/>
      <c r="LX11" s="236"/>
      <c r="LY11" s="236"/>
      <c r="LZ11" s="236"/>
      <c r="MA11" s="236"/>
      <c r="MB11" s="236"/>
      <c r="MC11" s="236"/>
      <c r="MD11" s="236"/>
      <c r="ME11" s="236"/>
      <c r="MF11" s="236"/>
      <c r="MG11" s="236"/>
      <c r="MH11" s="236"/>
      <c r="MI11" s="236"/>
      <c r="MJ11" s="236"/>
      <c r="MK11" s="236"/>
      <c r="ML11" s="236"/>
      <c r="MM11" s="236"/>
      <c r="MN11" s="236"/>
      <c r="MO11" s="236"/>
      <c r="MP11" s="236"/>
      <c r="MQ11" s="236"/>
      <c r="MR11" s="236"/>
      <c r="MS11" s="236"/>
      <c r="MT11" s="236"/>
      <c r="MU11" s="236"/>
      <c r="MV11" s="236"/>
      <c r="MW11" s="236"/>
      <c r="MX11" s="236"/>
      <c r="MY11" s="236"/>
      <c r="MZ11" s="236"/>
      <c r="NA11" s="236"/>
      <c r="NB11" s="236"/>
      <c r="NC11" s="236"/>
      <c r="ND11" s="236"/>
      <c r="NE11" s="236"/>
      <c r="NF11" s="236"/>
      <c r="NG11" s="236"/>
      <c r="NH11" s="236"/>
      <c r="NI11" s="236"/>
      <c r="NJ11" s="236"/>
      <c r="NK11" s="236"/>
      <c r="NL11" s="236"/>
      <c r="NM11" s="236"/>
      <c r="NN11" s="236"/>
      <c r="NO11" s="236"/>
      <c r="NP11" s="236"/>
      <c r="NQ11" s="236"/>
      <c r="NR11" s="236"/>
      <c r="NS11" s="236"/>
      <c r="NT11" s="236"/>
      <c r="NU11" s="236"/>
      <c r="NV11" s="236"/>
      <c r="NW11" s="236"/>
      <c r="NX11" s="236"/>
      <c r="NY11" s="236"/>
      <c r="NZ11" s="236"/>
      <c r="OA11" s="236"/>
      <c r="OB11" s="236"/>
      <c r="OC11" s="236"/>
      <c r="OD11" s="236"/>
      <c r="OE11" s="236"/>
      <c r="OF11" s="236"/>
      <c r="OG11" s="236"/>
      <c r="OH11" s="236"/>
      <c r="OI11" s="236"/>
      <c r="OJ11" s="236"/>
      <c r="OK11" s="236"/>
      <c r="OL11" s="236"/>
      <c r="OM11" s="236"/>
      <c r="ON11" s="236"/>
      <c r="OO11" s="236"/>
      <c r="OP11" s="236"/>
      <c r="OQ11" s="236"/>
      <c r="OR11" s="236"/>
      <c r="OS11" s="236"/>
      <c r="OT11" s="236"/>
      <c r="OU11" s="236"/>
      <c r="OV11" s="236"/>
      <c r="OW11" s="236"/>
      <c r="OX11" s="236"/>
      <c r="OY11" s="236"/>
      <c r="OZ11" s="236"/>
      <c r="PA11" s="236"/>
      <c r="PB11" s="236"/>
      <c r="PC11" s="236"/>
      <c r="PD11" s="236"/>
      <c r="PE11" s="236"/>
      <c r="PF11" s="236"/>
      <c r="PG11" s="236"/>
      <c r="PH11" s="236"/>
      <c r="PI11" s="236"/>
      <c r="PJ11" s="236"/>
      <c r="PK11" s="236"/>
      <c r="PL11" s="236"/>
      <c r="PM11" s="236"/>
      <c r="PN11" s="236"/>
      <c r="PO11" s="236"/>
      <c r="PP11" s="236"/>
      <c r="PQ11" s="236"/>
      <c r="PR11" s="236"/>
      <c r="PS11" s="236"/>
      <c r="PT11" s="236"/>
      <c r="PU11" s="236"/>
      <c r="PV11" s="236"/>
      <c r="PW11" s="236"/>
      <c r="PX11" s="236"/>
      <c r="PY11" s="236"/>
      <c r="PZ11" s="236"/>
      <c r="QA11" s="236"/>
      <c r="QB11" s="236"/>
      <c r="QC11" s="236"/>
      <c r="QD11" s="238"/>
      <c r="QE11" s="238"/>
      <c r="QF11" s="238"/>
      <c r="QG11" s="238"/>
      <c r="QH11" s="238"/>
      <c r="QI11" s="238"/>
      <c r="QJ11" s="238"/>
      <c r="QK11" s="238"/>
      <c r="QL11" s="238"/>
      <c r="QM11" s="236"/>
      <c r="QN11" s="236"/>
      <c r="QO11" s="236"/>
      <c r="QP11" s="236"/>
      <c r="QQ11" s="236"/>
      <c r="QR11" s="236"/>
      <c r="QS11" s="236"/>
      <c r="QT11" s="236"/>
      <c r="QU11" s="236"/>
      <c r="QV11" s="236"/>
      <c r="QW11" s="236"/>
      <c r="QX11" s="236"/>
      <c r="QY11" s="236"/>
      <c r="QZ11" s="236"/>
      <c r="RA11" s="236"/>
      <c r="RB11" s="236"/>
      <c r="RC11" s="236"/>
      <c r="RD11" s="236"/>
      <c r="RE11" s="236"/>
      <c r="RF11" s="236"/>
      <c r="RG11" s="236"/>
      <c r="RH11" s="236"/>
      <c r="RI11" s="236"/>
      <c r="RJ11" s="236"/>
      <c r="RK11" s="236"/>
      <c r="RL11" s="236"/>
      <c r="RM11" s="236"/>
      <c r="RN11" s="236"/>
      <c r="RO11" s="236"/>
      <c r="RP11" s="236"/>
      <c r="RQ11" s="236"/>
      <c r="RR11" s="236"/>
      <c r="RS11" s="236"/>
      <c r="RT11" s="236"/>
      <c r="RU11" s="236"/>
      <c r="RV11" s="236"/>
      <c r="RW11" s="236"/>
      <c r="RX11" s="236"/>
      <c r="RY11" s="236"/>
      <c r="RZ11" s="236"/>
      <c r="SA11" s="236"/>
      <c r="SB11" s="236"/>
      <c r="SC11" s="236"/>
      <c r="SD11" s="238"/>
      <c r="SE11" s="238"/>
      <c r="SF11" s="238"/>
      <c r="SG11" s="238"/>
      <c r="SH11" s="238"/>
      <c r="SI11" s="238"/>
      <c r="SJ11" s="238"/>
      <c r="SK11" s="238"/>
      <c r="SL11" s="236"/>
      <c r="SM11" s="236"/>
      <c r="SN11" s="238"/>
      <c r="SO11" s="238"/>
      <c r="SP11" s="238"/>
      <c r="SQ11" s="238"/>
      <c r="SR11" s="238"/>
      <c r="SS11" s="238"/>
      <c r="ST11" s="238"/>
      <c r="SU11" s="238"/>
      <c r="SV11" s="238"/>
      <c r="SW11" s="236"/>
      <c r="SX11" s="236"/>
      <c r="SY11" s="236"/>
      <c r="SZ11" s="236"/>
      <c r="TA11" s="236"/>
      <c r="TB11" s="236"/>
      <c r="TC11" s="236"/>
      <c r="TD11" s="236"/>
      <c r="TE11" s="236"/>
      <c r="TF11" s="236"/>
      <c r="TG11" s="236"/>
      <c r="TH11" s="236"/>
      <c r="TI11" s="236"/>
      <c r="TJ11" s="236"/>
      <c r="TK11" s="236"/>
      <c r="TL11" s="236"/>
      <c r="TM11" s="236"/>
      <c r="TN11" s="236"/>
      <c r="TO11" s="236"/>
      <c r="TP11" s="236"/>
      <c r="TQ11" s="236"/>
      <c r="TR11" s="236"/>
      <c r="TS11" s="236"/>
      <c r="TT11" s="236"/>
      <c r="TU11" s="236"/>
      <c r="TV11" s="236"/>
      <c r="TW11" s="236"/>
      <c r="TX11" s="236"/>
      <c r="TY11" s="236"/>
      <c r="TZ11" s="236"/>
      <c r="UA11" s="236"/>
      <c r="UB11" s="236"/>
      <c r="UC11" s="236"/>
      <c r="UD11" s="236"/>
      <c r="UE11" s="236"/>
      <c r="UF11" s="236"/>
      <c r="UG11" s="236"/>
      <c r="UH11" s="236"/>
      <c r="UI11" s="236"/>
      <c r="UJ11" s="236"/>
      <c r="UK11" s="236"/>
      <c r="UL11" s="236"/>
      <c r="UM11" s="236"/>
      <c r="UN11" s="236"/>
      <c r="UO11" s="236"/>
      <c r="UP11" s="236"/>
      <c r="UQ11" s="236"/>
      <c r="UR11" s="236"/>
      <c r="US11" s="236"/>
      <c r="UT11" s="236"/>
      <c r="UU11" s="236"/>
      <c r="UV11" s="236"/>
      <c r="UW11" s="236"/>
      <c r="UX11" s="236"/>
      <c r="UY11" s="236"/>
      <c r="UZ11" s="236"/>
      <c r="VA11" s="236"/>
      <c r="VB11" s="236"/>
      <c r="VC11" s="236"/>
      <c r="VD11" s="236"/>
      <c r="VE11" s="236"/>
      <c r="VF11" s="236"/>
      <c r="VG11" s="236"/>
      <c r="VH11" s="236"/>
      <c r="VI11" s="236"/>
      <c r="VJ11" s="236"/>
      <c r="VK11" s="236"/>
      <c r="VL11" s="236"/>
      <c r="VM11" s="236"/>
      <c r="VN11" s="236"/>
      <c r="VO11" s="236"/>
      <c r="VP11" s="236"/>
      <c r="VQ11" s="236"/>
      <c r="VR11" s="240"/>
      <c r="VS11" s="240"/>
      <c r="VT11" s="240"/>
      <c r="VU11" s="240"/>
      <c r="VV11" s="240"/>
      <c r="VW11" s="239"/>
      <c r="VX11" s="239"/>
      <c r="VY11" s="239"/>
      <c r="VZ11" s="239"/>
      <c r="XQ11" s="245"/>
      <c r="XR11" s="245"/>
      <c r="XS11" s="245"/>
      <c r="XT11" s="245"/>
      <c r="XU11" s="245"/>
      <c r="XV11" s="245"/>
      <c r="XW11" s="245"/>
      <c r="XX11" s="245"/>
      <c r="XY11" s="245"/>
    </row>
    <row r="12" spans="1:709" ht="20.100000000000001" customHeight="1">
      <c r="A12" s="135">
        <v>5</v>
      </c>
      <c r="B12" s="433" t="str">
        <f>IF('1'!$A$1=1,D12,F12)</f>
        <v>Іспанія</v>
      </c>
      <c r="C12" s="247"/>
      <c r="D12" s="390" t="s">
        <v>188</v>
      </c>
      <c r="E12" s="390"/>
      <c r="F12" s="403" t="s">
        <v>50</v>
      </c>
      <c r="G12" s="242">
        <v>5452.5489571845201</v>
      </c>
      <c r="H12" s="138">
        <v>3856.9119209300679</v>
      </c>
      <c r="I12" s="138">
        <v>3899.6595253781798</v>
      </c>
      <c r="J12" s="138">
        <v>9458.7729056582612</v>
      </c>
      <c r="K12" s="138">
        <v>8022.6566189552195</v>
      </c>
      <c r="L12" s="138">
        <v>5323.0162765759706</v>
      </c>
      <c r="M12" s="138">
        <v>4299.3686922077195</v>
      </c>
      <c r="N12" s="138">
        <v>7592.7371778373199</v>
      </c>
      <c r="O12" s="138">
        <v>9420.6201913200093</v>
      </c>
      <c r="P12" s="138">
        <v>8927.5372090557194</v>
      </c>
      <c r="Q12" s="138">
        <v>7358.8364141865904</v>
      </c>
      <c r="R12" s="138">
        <v>7375.4655310625103</v>
      </c>
      <c r="S12" s="138">
        <v>10149.61651000283</v>
      </c>
      <c r="T12" s="138">
        <v>6351.8785367500604</v>
      </c>
      <c r="U12" s="138">
        <v>5996.7553983777998</v>
      </c>
      <c r="V12" s="138">
        <v>14766.540064216309</v>
      </c>
      <c r="W12" s="138">
        <v>10952.453943962249</v>
      </c>
      <c r="X12" s="138">
        <v>8033.9571692967802</v>
      </c>
      <c r="Y12" s="138">
        <v>8336.5276628653792</v>
      </c>
      <c r="Z12" s="138">
        <v>11074.62366110352</v>
      </c>
      <c r="AA12" s="138">
        <v>9839.0603682619094</v>
      </c>
      <c r="AB12" s="138">
        <v>8209.5348137832207</v>
      </c>
      <c r="AC12" s="138">
        <v>5015.2820791731701</v>
      </c>
      <c r="AD12" s="138">
        <v>10124.51651834706</v>
      </c>
      <c r="AE12" s="138">
        <v>10866.754144701899</v>
      </c>
      <c r="AF12" s="138">
        <v>9116.8794801148906</v>
      </c>
      <c r="AG12" s="138">
        <v>7572.5104143159097</v>
      </c>
      <c r="AH12" s="138">
        <v>17634.63266082287</v>
      </c>
      <c r="AI12" s="138">
        <v>16833.915038400191</v>
      </c>
      <c r="AJ12" s="138">
        <v>2382.0256305695448</v>
      </c>
      <c r="AK12" s="138">
        <v>10371.855931082329</v>
      </c>
      <c r="AL12" s="138">
        <v>21859.92630936997</v>
      </c>
      <c r="AM12" s="138">
        <v>16334.270181302021</v>
      </c>
      <c r="AN12" s="138">
        <v>15975.72464146934</v>
      </c>
      <c r="AO12" s="138">
        <v>12531.768701854349</v>
      </c>
      <c r="AP12" s="138">
        <v>28478.609091691251</v>
      </c>
      <c r="AQ12" s="138">
        <f t="shared" ref="AQ12:AQ31" si="9">G12+H12+I12+J12</f>
        <v>22667.893309151026</v>
      </c>
      <c r="AR12" s="138">
        <f t="shared" ref="AR12:AR31" si="10">K12+L12+M12+N12</f>
        <v>25237.778765576229</v>
      </c>
      <c r="AS12" s="138">
        <f t="shared" ref="AS12:AS31" si="11">O12+P12+Q12+R12</f>
        <v>33082.459345624826</v>
      </c>
      <c r="AT12" s="138">
        <f t="shared" ref="AT12:AT31" si="12">S12+T12+U12+V12</f>
        <v>37264.790509346996</v>
      </c>
      <c r="AU12" s="138">
        <f t="shared" ref="AU12:AU31" si="13">W12+X12+Y12+Z12</f>
        <v>38397.562437227927</v>
      </c>
      <c r="AV12" s="138">
        <f t="shared" ref="AV12:AV31" si="14">AA12+AB12+AC12+AD12</f>
        <v>33188.393779565362</v>
      </c>
      <c r="AW12" s="138">
        <f t="shared" ref="AW12:AW31" si="15">AE12+AF12+AG12+AH12</f>
        <v>45190.776699955568</v>
      </c>
      <c r="AX12" s="138">
        <f t="shared" ref="AX12:AX31" si="16">AI12+AJ12+AK12+AL12</f>
        <v>51447.722909422038</v>
      </c>
      <c r="AY12" s="243">
        <f t="shared" si="8"/>
        <v>73320.372616316963</v>
      </c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8"/>
      <c r="HJ12" s="238"/>
      <c r="HK12" s="238"/>
      <c r="HL12" s="238"/>
      <c r="HM12" s="239"/>
      <c r="HN12" s="239"/>
      <c r="HO12" s="239"/>
      <c r="HP12" s="239"/>
      <c r="HQ12" s="239"/>
      <c r="HR12" s="239"/>
      <c r="HS12" s="239"/>
      <c r="HT12" s="239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8"/>
      <c r="II12" s="238"/>
      <c r="IJ12" s="239"/>
      <c r="IK12" s="239"/>
      <c r="IL12" s="239"/>
      <c r="IM12" s="239"/>
      <c r="IN12" s="239"/>
      <c r="IO12" s="239"/>
      <c r="IP12" s="239"/>
      <c r="IQ12" s="236"/>
      <c r="IR12" s="238"/>
      <c r="IS12" s="238"/>
      <c r="IT12" s="238"/>
      <c r="IU12" s="238"/>
      <c r="IV12" s="238"/>
      <c r="IW12" s="236"/>
      <c r="IX12" s="236"/>
      <c r="IY12" s="236"/>
      <c r="IZ12" s="236"/>
      <c r="JA12" s="236"/>
      <c r="JB12" s="236"/>
      <c r="JC12" s="236"/>
      <c r="JD12" s="236"/>
      <c r="JE12" s="236"/>
      <c r="JF12" s="236"/>
      <c r="JG12" s="236"/>
      <c r="JH12" s="236"/>
      <c r="JI12" s="236"/>
      <c r="JJ12" s="236"/>
      <c r="JK12" s="236"/>
      <c r="JL12" s="236"/>
      <c r="JM12" s="236"/>
      <c r="JN12" s="236"/>
      <c r="JO12" s="236"/>
      <c r="JP12" s="236"/>
      <c r="JQ12" s="236"/>
      <c r="JR12" s="236"/>
      <c r="JS12" s="236"/>
      <c r="JT12" s="236"/>
      <c r="JU12" s="236"/>
      <c r="JV12" s="236"/>
      <c r="JW12" s="236"/>
      <c r="JX12" s="236"/>
      <c r="JY12" s="236"/>
      <c r="JZ12" s="236"/>
      <c r="KA12" s="236"/>
      <c r="KB12" s="236"/>
      <c r="KC12" s="236"/>
      <c r="KD12" s="236"/>
      <c r="KE12" s="236"/>
      <c r="KF12" s="236"/>
      <c r="KG12" s="236"/>
      <c r="KH12" s="236"/>
      <c r="KI12" s="236"/>
      <c r="KJ12" s="236"/>
      <c r="KK12" s="236"/>
      <c r="KL12" s="236"/>
      <c r="KM12" s="236"/>
      <c r="KN12" s="236"/>
      <c r="KO12" s="236"/>
      <c r="KP12" s="236"/>
      <c r="KQ12" s="236"/>
      <c r="KR12" s="236"/>
      <c r="KS12" s="236"/>
      <c r="KT12" s="236"/>
      <c r="KU12" s="236"/>
      <c r="KV12" s="236"/>
      <c r="KW12" s="236"/>
      <c r="KX12" s="236"/>
      <c r="KY12" s="236"/>
      <c r="KZ12" s="236"/>
      <c r="LA12" s="236"/>
      <c r="LB12" s="236"/>
      <c r="LC12" s="236"/>
      <c r="LD12" s="236"/>
      <c r="LE12" s="236"/>
      <c r="LF12" s="236"/>
      <c r="LG12" s="236"/>
      <c r="LH12" s="236"/>
      <c r="LI12" s="236"/>
      <c r="LJ12" s="236"/>
      <c r="LK12" s="236"/>
      <c r="LL12" s="236"/>
      <c r="LM12" s="236"/>
      <c r="LN12" s="236"/>
      <c r="LO12" s="236"/>
      <c r="LP12" s="236"/>
      <c r="LQ12" s="236"/>
      <c r="LR12" s="236"/>
      <c r="LS12" s="236"/>
      <c r="LT12" s="236"/>
      <c r="LU12" s="236"/>
      <c r="LV12" s="236"/>
      <c r="LW12" s="236"/>
      <c r="LX12" s="236"/>
      <c r="LY12" s="236"/>
      <c r="LZ12" s="236"/>
      <c r="MA12" s="236"/>
      <c r="MB12" s="236"/>
      <c r="MC12" s="236"/>
      <c r="MD12" s="236"/>
      <c r="ME12" s="236"/>
      <c r="MF12" s="236"/>
      <c r="MG12" s="236"/>
      <c r="MH12" s="236"/>
      <c r="MI12" s="236"/>
      <c r="MJ12" s="236"/>
      <c r="MK12" s="236"/>
      <c r="ML12" s="236"/>
      <c r="MM12" s="236"/>
      <c r="MN12" s="236"/>
      <c r="MO12" s="236"/>
      <c r="MP12" s="236"/>
      <c r="MQ12" s="236"/>
      <c r="MR12" s="236"/>
      <c r="MS12" s="236"/>
      <c r="MT12" s="236"/>
      <c r="MU12" s="236"/>
      <c r="MV12" s="236"/>
      <c r="MW12" s="236"/>
      <c r="MX12" s="236"/>
      <c r="MY12" s="236"/>
      <c r="MZ12" s="236"/>
      <c r="NA12" s="236"/>
      <c r="NB12" s="236"/>
      <c r="NC12" s="236"/>
      <c r="ND12" s="236"/>
      <c r="NE12" s="236"/>
      <c r="NF12" s="236"/>
      <c r="NG12" s="236"/>
      <c r="NH12" s="236"/>
      <c r="NI12" s="236"/>
      <c r="NJ12" s="236"/>
      <c r="NK12" s="236"/>
      <c r="NL12" s="236"/>
      <c r="NM12" s="236"/>
      <c r="NN12" s="236"/>
      <c r="NO12" s="236"/>
      <c r="NP12" s="236"/>
      <c r="NQ12" s="236"/>
      <c r="NR12" s="236"/>
      <c r="NS12" s="236"/>
      <c r="NT12" s="236"/>
      <c r="NU12" s="236"/>
      <c r="NV12" s="236"/>
      <c r="NW12" s="236"/>
      <c r="NX12" s="236"/>
      <c r="NY12" s="236"/>
      <c r="NZ12" s="236"/>
      <c r="OA12" s="236"/>
      <c r="OB12" s="236"/>
      <c r="OC12" s="236"/>
      <c r="OD12" s="236"/>
      <c r="OE12" s="236"/>
      <c r="OF12" s="236"/>
      <c r="OG12" s="236"/>
      <c r="OH12" s="236"/>
      <c r="OI12" s="236"/>
      <c r="OJ12" s="236"/>
      <c r="OK12" s="236"/>
      <c r="OL12" s="236"/>
      <c r="OM12" s="236"/>
      <c r="ON12" s="236"/>
      <c r="OO12" s="236"/>
      <c r="OP12" s="236"/>
      <c r="OQ12" s="236"/>
      <c r="OR12" s="236"/>
      <c r="OS12" s="236"/>
      <c r="OT12" s="236"/>
      <c r="OU12" s="236"/>
      <c r="OV12" s="236"/>
      <c r="OW12" s="236"/>
      <c r="OX12" s="236"/>
      <c r="OY12" s="236"/>
      <c r="OZ12" s="236"/>
      <c r="PA12" s="236"/>
      <c r="PB12" s="236"/>
      <c r="PC12" s="236"/>
      <c r="PD12" s="236"/>
      <c r="PE12" s="236"/>
      <c r="PF12" s="236"/>
      <c r="PG12" s="236"/>
      <c r="PH12" s="236"/>
      <c r="PI12" s="236"/>
      <c r="PJ12" s="236"/>
      <c r="PK12" s="236"/>
      <c r="PL12" s="236"/>
      <c r="PM12" s="236"/>
      <c r="PN12" s="236"/>
      <c r="PO12" s="236"/>
      <c r="PP12" s="236"/>
      <c r="PQ12" s="236"/>
      <c r="PR12" s="236"/>
      <c r="PS12" s="236"/>
      <c r="PT12" s="236"/>
      <c r="PU12" s="236"/>
      <c r="PV12" s="236"/>
      <c r="PW12" s="236"/>
      <c r="PX12" s="236"/>
      <c r="PY12" s="236"/>
      <c r="PZ12" s="236"/>
      <c r="QA12" s="236"/>
      <c r="QB12" s="236"/>
      <c r="QC12" s="236"/>
      <c r="QD12" s="238"/>
      <c r="QE12" s="238"/>
      <c r="QF12" s="238"/>
      <c r="QG12" s="238"/>
      <c r="QH12" s="238"/>
      <c r="QI12" s="238"/>
      <c r="QJ12" s="238"/>
      <c r="QK12" s="238"/>
      <c r="QL12" s="238"/>
      <c r="QM12" s="236"/>
      <c r="QN12" s="236"/>
      <c r="QO12" s="236"/>
      <c r="QP12" s="236"/>
      <c r="QQ12" s="236"/>
      <c r="QR12" s="236"/>
      <c r="QS12" s="236"/>
      <c r="QT12" s="236"/>
      <c r="QU12" s="236"/>
      <c r="QV12" s="236"/>
      <c r="QW12" s="236"/>
      <c r="QX12" s="236"/>
      <c r="QY12" s="236"/>
      <c r="QZ12" s="236"/>
      <c r="RA12" s="236"/>
      <c r="RB12" s="236"/>
      <c r="RC12" s="236"/>
      <c r="RD12" s="236"/>
      <c r="RE12" s="236"/>
      <c r="RF12" s="236"/>
      <c r="RG12" s="236"/>
      <c r="RH12" s="236"/>
      <c r="RI12" s="236"/>
      <c r="RJ12" s="236"/>
      <c r="RK12" s="236"/>
      <c r="RL12" s="236"/>
      <c r="RM12" s="236"/>
      <c r="RN12" s="236"/>
      <c r="RO12" s="236"/>
      <c r="RP12" s="236"/>
      <c r="RQ12" s="236"/>
      <c r="RR12" s="236"/>
      <c r="RS12" s="236"/>
      <c r="RT12" s="236"/>
      <c r="RU12" s="236"/>
      <c r="RV12" s="236"/>
      <c r="RW12" s="236"/>
      <c r="RX12" s="236"/>
      <c r="RY12" s="236"/>
      <c r="RZ12" s="236"/>
      <c r="SA12" s="236"/>
      <c r="SB12" s="236"/>
      <c r="SC12" s="236"/>
      <c r="SD12" s="238"/>
      <c r="SE12" s="238"/>
      <c r="SF12" s="238"/>
      <c r="SG12" s="238"/>
      <c r="SH12" s="238"/>
      <c r="SI12" s="238"/>
      <c r="SJ12" s="238"/>
      <c r="SK12" s="238"/>
      <c r="SL12" s="236"/>
      <c r="SM12" s="236"/>
      <c r="SN12" s="238"/>
      <c r="SO12" s="238"/>
      <c r="SP12" s="238"/>
      <c r="SQ12" s="238"/>
      <c r="SR12" s="238"/>
      <c r="SS12" s="238"/>
      <c r="ST12" s="238"/>
      <c r="SU12" s="238"/>
      <c r="SV12" s="238"/>
      <c r="SW12" s="236"/>
      <c r="SX12" s="236"/>
      <c r="SY12" s="236"/>
      <c r="SZ12" s="236"/>
      <c r="TA12" s="236"/>
      <c r="TB12" s="236"/>
      <c r="TC12" s="236"/>
      <c r="TD12" s="236"/>
      <c r="TE12" s="236"/>
      <c r="TF12" s="236"/>
      <c r="TG12" s="236"/>
      <c r="TH12" s="236"/>
      <c r="TI12" s="236"/>
      <c r="TJ12" s="236"/>
      <c r="TK12" s="236"/>
      <c r="TL12" s="236"/>
      <c r="TM12" s="236"/>
      <c r="TN12" s="236"/>
      <c r="TO12" s="236"/>
      <c r="TP12" s="236"/>
      <c r="TQ12" s="236"/>
      <c r="TR12" s="236"/>
      <c r="TS12" s="236"/>
      <c r="TT12" s="236"/>
      <c r="TU12" s="236"/>
      <c r="TV12" s="236"/>
      <c r="TW12" s="236"/>
      <c r="TX12" s="236"/>
      <c r="TY12" s="236"/>
      <c r="TZ12" s="236"/>
      <c r="UA12" s="236"/>
      <c r="UB12" s="236"/>
      <c r="UC12" s="236"/>
      <c r="UD12" s="236"/>
      <c r="UE12" s="236"/>
      <c r="UF12" s="236"/>
      <c r="UG12" s="236"/>
      <c r="UH12" s="236"/>
      <c r="UI12" s="236"/>
      <c r="UJ12" s="236"/>
      <c r="UK12" s="236"/>
      <c r="UL12" s="236"/>
      <c r="UM12" s="236"/>
      <c r="UN12" s="236"/>
      <c r="UO12" s="236"/>
      <c r="UP12" s="236"/>
      <c r="UQ12" s="236"/>
      <c r="UR12" s="236"/>
      <c r="US12" s="236"/>
      <c r="UT12" s="236"/>
      <c r="UU12" s="236"/>
      <c r="UV12" s="236"/>
      <c r="UW12" s="236"/>
      <c r="UX12" s="236"/>
      <c r="UY12" s="236"/>
      <c r="UZ12" s="236"/>
      <c r="VA12" s="236"/>
      <c r="VB12" s="236"/>
      <c r="VC12" s="236"/>
      <c r="VD12" s="236"/>
      <c r="VE12" s="236"/>
      <c r="VF12" s="236"/>
      <c r="VG12" s="236"/>
      <c r="VH12" s="236"/>
      <c r="VI12" s="236"/>
      <c r="VJ12" s="236"/>
      <c r="VK12" s="236"/>
      <c r="VL12" s="236"/>
      <c r="VM12" s="236"/>
      <c r="VN12" s="236"/>
      <c r="VO12" s="236"/>
      <c r="VP12" s="236"/>
      <c r="VQ12" s="236"/>
      <c r="VR12" s="240"/>
      <c r="VS12" s="240"/>
      <c r="VT12" s="240"/>
      <c r="VU12" s="240"/>
      <c r="VV12" s="240"/>
      <c r="VW12" s="239"/>
      <c r="VX12" s="239"/>
      <c r="VY12" s="239"/>
      <c r="VZ12" s="239"/>
    </row>
    <row r="13" spans="1:709" ht="20.100000000000001" customHeight="1">
      <c r="A13" s="135">
        <v>6</v>
      </c>
      <c r="B13" s="433" t="str">
        <f>IF('1'!$A$1=1,D13,F13)</f>
        <v>Німеччина</v>
      </c>
      <c r="C13" s="247"/>
      <c r="D13" s="407" t="s">
        <v>186</v>
      </c>
      <c r="E13" s="390"/>
      <c r="F13" s="390" t="s">
        <v>47</v>
      </c>
      <c r="G13" s="242">
        <v>4428.9083014020289</v>
      </c>
      <c r="H13" s="138">
        <v>3617.0790778518731</v>
      </c>
      <c r="I13" s="138">
        <v>4398.34591715435</v>
      </c>
      <c r="J13" s="138">
        <v>5070.0791653977503</v>
      </c>
      <c r="K13" s="138">
        <v>5197.8174104805094</v>
      </c>
      <c r="L13" s="138">
        <v>5215.1819141845799</v>
      </c>
      <c r="M13" s="138">
        <v>5426.27801683704</v>
      </c>
      <c r="N13" s="138">
        <v>5961.2929306987007</v>
      </c>
      <c r="O13" s="138">
        <v>5295.9308732521604</v>
      </c>
      <c r="P13" s="138">
        <v>5373.9931763451505</v>
      </c>
      <c r="Q13" s="138">
        <v>9382.5728149789211</v>
      </c>
      <c r="R13" s="138">
        <v>8887.9404101251203</v>
      </c>
      <c r="S13" s="138">
        <v>7881.3560437481701</v>
      </c>
      <c r="T13" s="138">
        <v>6784.4543378508188</v>
      </c>
      <c r="U13" s="138">
        <v>11880.01160798037</v>
      </c>
      <c r="V13" s="138">
        <v>15194.20486104922</v>
      </c>
      <c r="W13" s="138">
        <v>10674.041477847661</v>
      </c>
      <c r="X13" s="138">
        <v>9257.9739638795309</v>
      </c>
      <c r="Y13" s="138">
        <v>14443.607590872918</v>
      </c>
      <c r="Z13" s="138">
        <v>11130.091325823141</v>
      </c>
      <c r="AA13" s="138">
        <v>7511.2607038236401</v>
      </c>
      <c r="AB13" s="138">
        <v>6356.0414439366896</v>
      </c>
      <c r="AC13" s="138">
        <v>14475.70923118573</v>
      </c>
      <c r="AD13" s="138">
        <v>12375.66559889909</v>
      </c>
      <c r="AE13" s="138">
        <v>12635.80897742448</v>
      </c>
      <c r="AF13" s="138">
        <v>11687.92684367021</v>
      </c>
      <c r="AG13" s="138">
        <v>19000.516948557932</v>
      </c>
      <c r="AH13" s="138">
        <v>18483.275841927789</v>
      </c>
      <c r="AI13" s="138">
        <v>10985.28833058935</v>
      </c>
      <c r="AJ13" s="138">
        <v>12249.62671118959</v>
      </c>
      <c r="AK13" s="138">
        <v>17027.70212178395</v>
      </c>
      <c r="AL13" s="138">
        <v>18227.96345997059</v>
      </c>
      <c r="AM13" s="138">
        <v>15408.255751676181</v>
      </c>
      <c r="AN13" s="138">
        <v>14834.15914614649</v>
      </c>
      <c r="AO13" s="138">
        <v>18265.714678255379</v>
      </c>
      <c r="AP13" s="138">
        <v>19040.46644588116</v>
      </c>
      <c r="AQ13" s="138">
        <f t="shared" si="9"/>
        <v>17514.412461806001</v>
      </c>
      <c r="AR13" s="138">
        <f t="shared" si="10"/>
        <v>21800.570272200828</v>
      </c>
      <c r="AS13" s="138">
        <f t="shared" si="11"/>
        <v>28940.437274701351</v>
      </c>
      <c r="AT13" s="138">
        <f t="shared" si="12"/>
        <v>41740.026850628579</v>
      </c>
      <c r="AU13" s="138">
        <f t="shared" si="13"/>
        <v>45505.714358423254</v>
      </c>
      <c r="AV13" s="138">
        <f t="shared" si="14"/>
        <v>40718.676977845149</v>
      </c>
      <c r="AW13" s="138">
        <f t="shared" si="15"/>
        <v>61807.528611580412</v>
      </c>
      <c r="AX13" s="138">
        <f t="shared" si="16"/>
        <v>58490.580623533482</v>
      </c>
      <c r="AY13" s="243">
        <f>AM13+AN13+AO13+AP13</f>
        <v>67548.596021959209</v>
      </c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8"/>
      <c r="HJ13" s="238"/>
      <c r="HK13" s="238"/>
      <c r="HL13" s="238"/>
      <c r="HM13" s="239"/>
      <c r="HN13" s="239"/>
      <c r="HO13" s="239"/>
      <c r="HP13" s="239"/>
      <c r="HQ13" s="239"/>
      <c r="HR13" s="239"/>
      <c r="HS13" s="239"/>
      <c r="HT13" s="239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8"/>
      <c r="II13" s="238"/>
      <c r="IJ13" s="239"/>
      <c r="IK13" s="239"/>
      <c r="IL13" s="239"/>
      <c r="IM13" s="239"/>
      <c r="IN13" s="239"/>
      <c r="IO13" s="239"/>
      <c r="IP13" s="239"/>
      <c r="IQ13" s="236"/>
      <c r="IR13" s="238"/>
      <c r="IS13" s="238"/>
      <c r="IT13" s="238"/>
      <c r="IU13" s="238"/>
      <c r="IV13" s="238"/>
      <c r="IW13" s="236"/>
      <c r="IX13" s="236"/>
      <c r="IY13" s="236"/>
      <c r="IZ13" s="236"/>
      <c r="JA13" s="236"/>
      <c r="JB13" s="236"/>
      <c r="JC13" s="236"/>
      <c r="JD13" s="236"/>
      <c r="JE13" s="236"/>
      <c r="JF13" s="236"/>
      <c r="JG13" s="236"/>
      <c r="JH13" s="236"/>
      <c r="JI13" s="236"/>
      <c r="JJ13" s="236"/>
      <c r="JK13" s="236"/>
      <c r="JL13" s="236"/>
      <c r="JM13" s="236"/>
      <c r="JN13" s="236"/>
      <c r="JO13" s="236"/>
      <c r="JP13" s="236"/>
      <c r="JQ13" s="236"/>
      <c r="JR13" s="236"/>
      <c r="JS13" s="236"/>
      <c r="JT13" s="236"/>
      <c r="JU13" s="236"/>
      <c r="JV13" s="236"/>
      <c r="JW13" s="236"/>
      <c r="JX13" s="236"/>
      <c r="JY13" s="236"/>
      <c r="JZ13" s="236"/>
      <c r="KA13" s="236"/>
      <c r="KB13" s="236"/>
      <c r="KC13" s="236"/>
      <c r="KD13" s="236"/>
      <c r="KE13" s="236"/>
      <c r="KF13" s="236"/>
      <c r="KG13" s="236"/>
      <c r="KH13" s="236"/>
      <c r="KI13" s="236"/>
      <c r="KJ13" s="236"/>
      <c r="KK13" s="236"/>
      <c r="KL13" s="236"/>
      <c r="KM13" s="236"/>
      <c r="KN13" s="236"/>
      <c r="KO13" s="236"/>
      <c r="KP13" s="236"/>
      <c r="KQ13" s="236"/>
      <c r="KR13" s="236"/>
      <c r="KS13" s="236"/>
      <c r="KT13" s="236"/>
      <c r="KU13" s="236"/>
      <c r="KV13" s="236"/>
      <c r="KW13" s="236"/>
      <c r="KX13" s="236"/>
      <c r="KY13" s="236"/>
      <c r="KZ13" s="236"/>
      <c r="LA13" s="236"/>
      <c r="LB13" s="236"/>
      <c r="LC13" s="236"/>
      <c r="LD13" s="236"/>
      <c r="LE13" s="236"/>
      <c r="LF13" s="236"/>
      <c r="LG13" s="236"/>
      <c r="LH13" s="236"/>
      <c r="LI13" s="236"/>
      <c r="LJ13" s="236"/>
      <c r="LK13" s="236"/>
      <c r="LL13" s="236"/>
      <c r="LM13" s="236"/>
      <c r="LN13" s="236"/>
      <c r="LO13" s="236"/>
      <c r="LP13" s="236"/>
      <c r="LQ13" s="236"/>
      <c r="LR13" s="236"/>
      <c r="LS13" s="236"/>
      <c r="LT13" s="236"/>
      <c r="LU13" s="236"/>
      <c r="LV13" s="236"/>
      <c r="LW13" s="236"/>
      <c r="LX13" s="236"/>
      <c r="LY13" s="236"/>
      <c r="LZ13" s="236"/>
      <c r="MA13" s="236"/>
      <c r="MB13" s="236"/>
      <c r="MC13" s="236"/>
      <c r="MD13" s="236"/>
      <c r="ME13" s="236"/>
      <c r="MF13" s="236"/>
      <c r="MG13" s="236"/>
      <c r="MH13" s="236"/>
      <c r="MI13" s="236"/>
      <c r="MJ13" s="236"/>
      <c r="MK13" s="236"/>
      <c r="ML13" s="236"/>
      <c r="MM13" s="236"/>
      <c r="MN13" s="236"/>
      <c r="MO13" s="236"/>
      <c r="MP13" s="236"/>
      <c r="MQ13" s="236"/>
      <c r="MR13" s="236"/>
      <c r="MS13" s="236"/>
      <c r="MT13" s="236"/>
      <c r="MU13" s="236"/>
      <c r="MV13" s="236"/>
      <c r="MW13" s="236"/>
      <c r="MX13" s="236"/>
      <c r="MY13" s="236"/>
      <c r="MZ13" s="236"/>
      <c r="NA13" s="236"/>
      <c r="NB13" s="236"/>
      <c r="NC13" s="236"/>
      <c r="ND13" s="236"/>
      <c r="NE13" s="236"/>
      <c r="NF13" s="236"/>
      <c r="NG13" s="236"/>
      <c r="NH13" s="236"/>
      <c r="NI13" s="236"/>
      <c r="NJ13" s="236"/>
      <c r="NK13" s="236"/>
      <c r="NL13" s="236"/>
      <c r="NM13" s="236"/>
      <c r="NN13" s="236"/>
      <c r="NO13" s="236"/>
      <c r="NP13" s="236"/>
      <c r="NQ13" s="236"/>
      <c r="NR13" s="236"/>
      <c r="NS13" s="236"/>
      <c r="NT13" s="236"/>
      <c r="NU13" s="236"/>
      <c r="NV13" s="236"/>
      <c r="NW13" s="236"/>
      <c r="NX13" s="236"/>
      <c r="NY13" s="236"/>
      <c r="NZ13" s="236"/>
      <c r="OA13" s="236"/>
      <c r="OB13" s="236"/>
      <c r="OC13" s="236"/>
      <c r="OD13" s="236"/>
      <c r="OE13" s="236"/>
      <c r="OF13" s="236"/>
      <c r="OG13" s="236"/>
      <c r="OH13" s="236"/>
      <c r="OI13" s="236"/>
      <c r="OJ13" s="236"/>
      <c r="OK13" s="236"/>
      <c r="OL13" s="236"/>
      <c r="OM13" s="236"/>
      <c r="ON13" s="236"/>
      <c r="OO13" s="236"/>
      <c r="OP13" s="236"/>
      <c r="OQ13" s="236"/>
      <c r="OR13" s="236"/>
      <c r="OS13" s="236"/>
      <c r="OT13" s="236"/>
      <c r="OU13" s="236"/>
      <c r="OV13" s="236"/>
      <c r="OW13" s="236"/>
      <c r="OX13" s="236"/>
      <c r="OY13" s="236"/>
      <c r="OZ13" s="236"/>
      <c r="PA13" s="236"/>
      <c r="PB13" s="236"/>
      <c r="PC13" s="236"/>
      <c r="PD13" s="236"/>
      <c r="PE13" s="236"/>
      <c r="PF13" s="236"/>
      <c r="PG13" s="236"/>
      <c r="PH13" s="236"/>
      <c r="PI13" s="236"/>
      <c r="PJ13" s="236"/>
      <c r="PK13" s="236"/>
      <c r="PL13" s="236"/>
      <c r="PM13" s="236"/>
      <c r="PN13" s="236"/>
      <c r="PO13" s="236"/>
      <c r="PP13" s="236"/>
      <c r="PQ13" s="236"/>
      <c r="PR13" s="236"/>
      <c r="PS13" s="236"/>
      <c r="PT13" s="236"/>
      <c r="PU13" s="236"/>
      <c r="PV13" s="236"/>
      <c r="PW13" s="236"/>
      <c r="PX13" s="236"/>
      <c r="PY13" s="236"/>
      <c r="PZ13" s="236"/>
      <c r="QA13" s="236"/>
      <c r="QB13" s="236"/>
      <c r="QC13" s="236"/>
      <c r="QD13" s="238"/>
      <c r="QE13" s="238"/>
      <c r="QF13" s="238"/>
      <c r="QG13" s="238"/>
      <c r="QH13" s="238"/>
      <c r="QI13" s="238"/>
      <c r="QJ13" s="238"/>
      <c r="QK13" s="238"/>
      <c r="QL13" s="238"/>
      <c r="QM13" s="236"/>
      <c r="QN13" s="236"/>
      <c r="QO13" s="236"/>
      <c r="QP13" s="236"/>
      <c r="QQ13" s="236"/>
      <c r="QR13" s="236"/>
      <c r="QS13" s="236"/>
      <c r="QT13" s="236"/>
      <c r="QU13" s="236"/>
      <c r="QV13" s="236"/>
      <c r="QW13" s="236"/>
      <c r="QX13" s="236"/>
      <c r="QY13" s="236"/>
      <c r="QZ13" s="236"/>
      <c r="RA13" s="236"/>
      <c r="RB13" s="236"/>
      <c r="RC13" s="236"/>
      <c r="RD13" s="236"/>
      <c r="RE13" s="236"/>
      <c r="RF13" s="236"/>
      <c r="RG13" s="236"/>
      <c r="RH13" s="236"/>
      <c r="RI13" s="236"/>
      <c r="RJ13" s="236"/>
      <c r="RK13" s="236"/>
      <c r="RL13" s="236"/>
      <c r="RM13" s="236"/>
      <c r="RN13" s="236"/>
      <c r="RO13" s="236"/>
      <c r="RP13" s="236"/>
      <c r="RQ13" s="236"/>
      <c r="RR13" s="236"/>
      <c r="RS13" s="236"/>
      <c r="RT13" s="236"/>
      <c r="RU13" s="236"/>
      <c r="RV13" s="236"/>
      <c r="RW13" s="236"/>
      <c r="RX13" s="236"/>
      <c r="RY13" s="236"/>
      <c r="RZ13" s="236"/>
      <c r="SA13" s="236"/>
      <c r="SB13" s="236"/>
      <c r="SC13" s="236"/>
      <c r="SD13" s="238"/>
      <c r="SE13" s="238"/>
      <c r="SF13" s="238"/>
      <c r="SG13" s="238"/>
      <c r="SH13" s="238"/>
      <c r="SI13" s="238"/>
      <c r="SJ13" s="238"/>
      <c r="SK13" s="238"/>
      <c r="SL13" s="236"/>
      <c r="SM13" s="236"/>
      <c r="SN13" s="238"/>
      <c r="SO13" s="238"/>
      <c r="SP13" s="238"/>
      <c r="SQ13" s="238"/>
      <c r="SR13" s="238"/>
      <c r="SS13" s="238"/>
      <c r="ST13" s="238"/>
      <c r="SU13" s="238"/>
      <c r="SV13" s="238"/>
      <c r="SW13" s="236"/>
      <c r="SX13" s="236"/>
      <c r="SY13" s="236"/>
      <c r="SZ13" s="236"/>
      <c r="TA13" s="236"/>
      <c r="TB13" s="236"/>
      <c r="TC13" s="236"/>
      <c r="TD13" s="236"/>
      <c r="TE13" s="236"/>
      <c r="TF13" s="236"/>
      <c r="TG13" s="236"/>
      <c r="TH13" s="236"/>
      <c r="TI13" s="236"/>
      <c r="TJ13" s="236"/>
      <c r="TK13" s="236"/>
      <c r="TL13" s="236"/>
      <c r="TM13" s="236"/>
      <c r="TN13" s="236"/>
      <c r="TO13" s="236"/>
      <c r="TP13" s="236"/>
      <c r="TQ13" s="236"/>
      <c r="TR13" s="236"/>
      <c r="TS13" s="236"/>
      <c r="TT13" s="236"/>
      <c r="TU13" s="236"/>
      <c r="TV13" s="236"/>
      <c r="TW13" s="236"/>
      <c r="TX13" s="236"/>
      <c r="TY13" s="236"/>
      <c r="TZ13" s="236"/>
      <c r="UA13" s="236"/>
      <c r="UB13" s="236"/>
      <c r="UC13" s="236"/>
      <c r="UD13" s="236"/>
      <c r="UE13" s="236"/>
      <c r="UF13" s="236"/>
      <c r="UG13" s="236"/>
      <c r="UH13" s="236"/>
      <c r="UI13" s="236"/>
      <c r="UJ13" s="236"/>
      <c r="UK13" s="236"/>
      <c r="UL13" s="236"/>
      <c r="UM13" s="236"/>
      <c r="UN13" s="236"/>
      <c r="UO13" s="236"/>
      <c r="UP13" s="236"/>
      <c r="UQ13" s="236"/>
      <c r="UR13" s="236"/>
      <c r="US13" s="236"/>
      <c r="UT13" s="236"/>
      <c r="UU13" s="236"/>
      <c r="UV13" s="236"/>
      <c r="UW13" s="236"/>
      <c r="UX13" s="236"/>
      <c r="UY13" s="236"/>
      <c r="UZ13" s="236"/>
      <c r="VA13" s="236"/>
      <c r="VB13" s="236"/>
      <c r="VC13" s="236"/>
      <c r="VD13" s="236"/>
      <c r="VE13" s="236"/>
      <c r="VF13" s="236"/>
      <c r="VG13" s="236"/>
      <c r="VH13" s="236"/>
      <c r="VI13" s="236"/>
      <c r="VJ13" s="236"/>
      <c r="VK13" s="236"/>
      <c r="VL13" s="236"/>
      <c r="VM13" s="236"/>
      <c r="VN13" s="236"/>
      <c r="VO13" s="236"/>
      <c r="VP13" s="236"/>
      <c r="VQ13" s="236"/>
      <c r="VR13" s="240"/>
      <c r="VS13" s="240"/>
      <c r="VT13" s="240"/>
      <c r="VU13" s="240"/>
      <c r="VV13" s="240"/>
      <c r="VW13" s="239"/>
      <c r="VX13" s="239"/>
      <c r="VY13" s="239"/>
      <c r="VZ13" s="239"/>
    </row>
    <row r="14" spans="1:709" ht="20.100000000000001" customHeight="1">
      <c r="A14" s="135">
        <v>7</v>
      </c>
      <c r="B14" s="433" t="str">
        <f>IF('1'!$A$1=1,D14,F14)</f>
        <v>Італія</v>
      </c>
      <c r="C14" s="247"/>
      <c r="D14" s="408" t="s">
        <v>173</v>
      </c>
      <c r="E14" s="390"/>
      <c r="F14" s="390" t="s">
        <v>49</v>
      </c>
      <c r="G14" s="242">
        <v>10984.789205250221</v>
      </c>
      <c r="H14" s="138">
        <v>8516.0016749676306</v>
      </c>
      <c r="I14" s="138">
        <v>8533.3847418912901</v>
      </c>
      <c r="J14" s="138">
        <v>11738.35601774355</v>
      </c>
      <c r="K14" s="138">
        <v>9666.9805293346108</v>
      </c>
      <c r="L14" s="138">
        <v>12021.388779171821</v>
      </c>
      <c r="M14" s="138">
        <v>10134.836023878101</v>
      </c>
      <c r="N14" s="138">
        <v>13605.298490267269</v>
      </c>
      <c r="O14" s="138">
        <v>14436.52375422259</v>
      </c>
      <c r="P14" s="138">
        <v>15138.515895478698</v>
      </c>
      <c r="Q14" s="138">
        <v>12954.859516174311</v>
      </c>
      <c r="R14" s="138">
        <v>19435.8410271336</v>
      </c>
      <c r="S14" s="138">
        <v>18615.592300675562</v>
      </c>
      <c r="T14" s="138">
        <v>18885.58855653325</v>
      </c>
      <c r="U14" s="138">
        <v>13596.415220853971</v>
      </c>
      <c r="V14" s="138">
        <v>16682.331424400312</v>
      </c>
      <c r="W14" s="138">
        <v>15998.826305428</v>
      </c>
      <c r="X14" s="138">
        <v>16660.967197008031</v>
      </c>
      <c r="Y14" s="138">
        <v>12991.106311636491</v>
      </c>
      <c r="Z14" s="138">
        <v>13654.896679941648</v>
      </c>
      <c r="AA14" s="138">
        <v>12895.3308863438</v>
      </c>
      <c r="AB14" s="138">
        <v>10947.0995101111</v>
      </c>
      <c r="AC14" s="138">
        <v>10189.54168816954</v>
      </c>
      <c r="AD14" s="138">
        <v>16071.603883324959</v>
      </c>
      <c r="AE14" s="138">
        <v>17074.801957696582</v>
      </c>
      <c r="AF14" s="138">
        <v>22668.257289364901</v>
      </c>
      <c r="AG14" s="138">
        <v>25975.152761235713</v>
      </c>
      <c r="AH14" s="138">
        <v>25111.6184426002</v>
      </c>
      <c r="AI14" s="138">
        <v>16846.655917300679</v>
      </c>
      <c r="AJ14" s="138">
        <v>6393.3659539505697</v>
      </c>
      <c r="AK14" s="138">
        <v>12170.04619595921</v>
      </c>
      <c r="AL14" s="138">
        <v>15427.177916303239</v>
      </c>
      <c r="AM14" s="138">
        <v>13625.02045034689</v>
      </c>
      <c r="AN14" s="138">
        <v>13680.34305646097</v>
      </c>
      <c r="AO14" s="138">
        <v>13140.43637540119</v>
      </c>
      <c r="AP14" s="138">
        <v>15193.5538092815</v>
      </c>
      <c r="AQ14" s="138">
        <f t="shared" si="9"/>
        <v>39772.531639852692</v>
      </c>
      <c r="AR14" s="138">
        <f t="shared" si="10"/>
        <v>45428.503822651801</v>
      </c>
      <c r="AS14" s="138">
        <f t="shared" si="11"/>
        <v>61965.740193009202</v>
      </c>
      <c r="AT14" s="138">
        <f t="shared" si="12"/>
        <v>67779.927502463092</v>
      </c>
      <c r="AU14" s="138">
        <f t="shared" si="13"/>
        <v>59305.796494014168</v>
      </c>
      <c r="AV14" s="138">
        <f t="shared" si="14"/>
        <v>50103.575967949393</v>
      </c>
      <c r="AW14" s="138">
        <f t="shared" si="15"/>
        <v>90829.830450897396</v>
      </c>
      <c r="AX14" s="138">
        <f t="shared" si="16"/>
        <v>50837.245983513705</v>
      </c>
      <c r="AY14" s="243">
        <f>AM14+AN14+AO14+AP14</f>
        <v>55639.353691490542</v>
      </c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5"/>
      <c r="CU14" s="235"/>
      <c r="CV14" s="235"/>
      <c r="CW14" s="235"/>
      <c r="CX14" s="246" t="s">
        <v>169</v>
      </c>
      <c r="CY14" s="449"/>
      <c r="CZ14" s="449"/>
      <c r="DA14" s="225" t="s">
        <v>170</v>
      </c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8"/>
      <c r="HJ14" s="238"/>
      <c r="HK14" s="238"/>
      <c r="HL14" s="238"/>
      <c r="HM14" s="239"/>
      <c r="HN14" s="239"/>
      <c r="HO14" s="239"/>
      <c r="HP14" s="239"/>
      <c r="HQ14" s="239"/>
      <c r="HR14" s="239"/>
      <c r="HS14" s="239"/>
      <c r="HT14" s="239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8"/>
      <c r="II14" s="238"/>
      <c r="IJ14" s="239"/>
      <c r="IK14" s="239"/>
      <c r="IL14" s="239"/>
      <c r="IM14" s="239"/>
      <c r="IN14" s="239"/>
      <c r="IO14" s="239"/>
      <c r="IP14" s="239"/>
      <c r="IQ14" s="236"/>
      <c r="IR14" s="238"/>
      <c r="IS14" s="238"/>
      <c r="IT14" s="238"/>
      <c r="IU14" s="238"/>
      <c r="IV14" s="238"/>
      <c r="IW14" s="236"/>
      <c r="IX14" s="236"/>
      <c r="IY14" s="236"/>
      <c r="IZ14" s="236"/>
      <c r="JA14" s="236"/>
      <c r="JB14" s="236"/>
      <c r="JC14" s="236"/>
      <c r="JD14" s="236"/>
      <c r="JE14" s="236"/>
      <c r="JF14" s="236"/>
      <c r="JG14" s="236"/>
      <c r="JH14" s="236"/>
      <c r="JI14" s="236"/>
      <c r="JJ14" s="236"/>
      <c r="JK14" s="236"/>
      <c r="JL14" s="236"/>
      <c r="JM14" s="236"/>
      <c r="JN14" s="236"/>
      <c r="JO14" s="236"/>
      <c r="JP14" s="236"/>
      <c r="JQ14" s="236"/>
      <c r="JR14" s="236"/>
      <c r="JS14" s="236"/>
      <c r="JT14" s="236"/>
      <c r="JU14" s="236"/>
      <c r="JV14" s="236"/>
      <c r="JW14" s="236"/>
      <c r="JX14" s="236"/>
      <c r="JY14" s="236"/>
      <c r="JZ14" s="236"/>
      <c r="KA14" s="236"/>
      <c r="KB14" s="236"/>
      <c r="KC14" s="236"/>
      <c r="KD14" s="236"/>
      <c r="KE14" s="236"/>
      <c r="KF14" s="236"/>
      <c r="KG14" s="236"/>
      <c r="KH14" s="236"/>
      <c r="KI14" s="236"/>
      <c r="KJ14" s="236"/>
      <c r="KK14" s="236"/>
      <c r="KL14" s="236"/>
      <c r="KM14" s="236"/>
      <c r="KN14" s="236"/>
      <c r="KO14" s="236"/>
      <c r="KP14" s="236"/>
      <c r="KQ14" s="236"/>
      <c r="KR14" s="236"/>
      <c r="KS14" s="236"/>
      <c r="KT14" s="236"/>
      <c r="KU14" s="236"/>
      <c r="KV14" s="236"/>
      <c r="KW14" s="236"/>
      <c r="KX14" s="236"/>
      <c r="KY14" s="236"/>
      <c r="KZ14" s="236"/>
      <c r="LA14" s="236"/>
      <c r="LB14" s="236"/>
      <c r="LC14" s="236"/>
      <c r="LD14" s="236"/>
      <c r="LE14" s="236"/>
      <c r="LF14" s="236"/>
      <c r="LG14" s="236"/>
      <c r="LH14" s="236"/>
      <c r="LI14" s="236"/>
      <c r="LJ14" s="236"/>
      <c r="LK14" s="236"/>
      <c r="LL14" s="236"/>
      <c r="LM14" s="236"/>
      <c r="LN14" s="236"/>
      <c r="LO14" s="236"/>
      <c r="LP14" s="236"/>
      <c r="LQ14" s="236"/>
      <c r="LR14" s="236"/>
      <c r="LS14" s="236"/>
      <c r="LT14" s="236"/>
      <c r="LU14" s="236"/>
      <c r="LV14" s="236"/>
      <c r="LW14" s="236"/>
      <c r="LX14" s="236"/>
      <c r="LY14" s="236"/>
      <c r="LZ14" s="236"/>
      <c r="MA14" s="236"/>
      <c r="MB14" s="236"/>
      <c r="MC14" s="236"/>
      <c r="MD14" s="236"/>
      <c r="ME14" s="236"/>
      <c r="MF14" s="236"/>
      <c r="MG14" s="236"/>
      <c r="MH14" s="236"/>
      <c r="MI14" s="236"/>
      <c r="MJ14" s="236"/>
      <c r="MK14" s="236"/>
      <c r="ML14" s="236"/>
      <c r="MM14" s="236"/>
      <c r="MN14" s="236"/>
      <c r="MO14" s="236"/>
      <c r="MP14" s="236"/>
      <c r="MQ14" s="236"/>
      <c r="MR14" s="236"/>
      <c r="MS14" s="236"/>
      <c r="MT14" s="236"/>
      <c r="MU14" s="236"/>
      <c r="MV14" s="236"/>
      <c r="MW14" s="236"/>
      <c r="MX14" s="236"/>
      <c r="MY14" s="236"/>
      <c r="MZ14" s="236"/>
      <c r="NA14" s="236"/>
      <c r="NB14" s="236"/>
      <c r="NC14" s="236"/>
      <c r="ND14" s="236"/>
      <c r="NE14" s="236"/>
      <c r="NF14" s="236"/>
      <c r="NG14" s="236"/>
      <c r="NH14" s="236"/>
      <c r="NI14" s="236"/>
      <c r="NJ14" s="236"/>
      <c r="NK14" s="236"/>
      <c r="NL14" s="236"/>
      <c r="NM14" s="236"/>
      <c r="NN14" s="236"/>
      <c r="NO14" s="236"/>
      <c r="NP14" s="236"/>
      <c r="NQ14" s="236"/>
      <c r="NR14" s="236"/>
      <c r="NS14" s="236"/>
      <c r="NT14" s="236"/>
      <c r="NU14" s="236"/>
      <c r="NV14" s="236"/>
      <c r="NW14" s="236"/>
      <c r="NX14" s="236"/>
      <c r="NY14" s="236"/>
      <c r="NZ14" s="236"/>
      <c r="OA14" s="236"/>
      <c r="OB14" s="236"/>
      <c r="OC14" s="236"/>
      <c r="OD14" s="236"/>
      <c r="OE14" s="236"/>
      <c r="OF14" s="236"/>
      <c r="OG14" s="236"/>
      <c r="OH14" s="236"/>
      <c r="OI14" s="236"/>
      <c r="OJ14" s="236"/>
      <c r="OK14" s="236"/>
      <c r="OL14" s="236"/>
      <c r="OM14" s="236"/>
      <c r="ON14" s="236"/>
      <c r="OO14" s="236"/>
      <c r="OP14" s="236"/>
      <c r="OQ14" s="236"/>
      <c r="OR14" s="236"/>
      <c r="OS14" s="236"/>
      <c r="OT14" s="236"/>
      <c r="OU14" s="236"/>
      <c r="OV14" s="236"/>
      <c r="OW14" s="236"/>
      <c r="OX14" s="236"/>
      <c r="OY14" s="236"/>
      <c r="OZ14" s="236"/>
      <c r="PA14" s="236"/>
      <c r="PB14" s="236"/>
      <c r="PC14" s="236"/>
      <c r="PD14" s="236"/>
      <c r="PE14" s="236"/>
      <c r="PF14" s="236"/>
      <c r="PG14" s="236"/>
      <c r="PH14" s="236"/>
      <c r="PI14" s="236"/>
      <c r="PJ14" s="236"/>
      <c r="PK14" s="236"/>
      <c r="PL14" s="236"/>
      <c r="PM14" s="236"/>
      <c r="PN14" s="236"/>
      <c r="PO14" s="236"/>
      <c r="PP14" s="236"/>
      <c r="PQ14" s="236"/>
      <c r="PR14" s="236"/>
      <c r="PS14" s="236"/>
      <c r="PT14" s="236"/>
      <c r="PU14" s="236"/>
      <c r="PV14" s="236"/>
      <c r="PW14" s="236"/>
      <c r="PX14" s="236"/>
      <c r="PY14" s="236"/>
      <c r="PZ14" s="236"/>
      <c r="QA14" s="236"/>
      <c r="QB14" s="236"/>
      <c r="QC14" s="236"/>
      <c r="QD14" s="238"/>
      <c r="QE14" s="238"/>
      <c r="QF14" s="238"/>
      <c r="QG14" s="238"/>
      <c r="QH14" s="238"/>
      <c r="QI14" s="238"/>
      <c r="QJ14" s="238"/>
      <c r="QK14" s="238"/>
      <c r="QL14" s="238"/>
      <c r="QM14" s="236"/>
      <c r="QN14" s="236"/>
      <c r="QO14" s="236"/>
      <c r="QP14" s="236"/>
      <c r="QQ14" s="236"/>
      <c r="QR14" s="236"/>
      <c r="QS14" s="236"/>
      <c r="QT14" s="236"/>
      <c r="QU14" s="236"/>
      <c r="QV14" s="236"/>
      <c r="QW14" s="236"/>
      <c r="QX14" s="236"/>
      <c r="QY14" s="236"/>
      <c r="QZ14" s="236"/>
      <c r="RA14" s="236"/>
      <c r="RB14" s="236"/>
      <c r="RC14" s="236"/>
      <c r="RD14" s="236"/>
      <c r="RE14" s="236"/>
      <c r="RF14" s="236"/>
      <c r="RG14" s="236"/>
      <c r="RH14" s="236"/>
      <c r="RI14" s="236"/>
      <c r="RJ14" s="236"/>
      <c r="RK14" s="236"/>
      <c r="RL14" s="236"/>
      <c r="RM14" s="236"/>
      <c r="RN14" s="236"/>
      <c r="RO14" s="236"/>
      <c r="RP14" s="236"/>
      <c r="RQ14" s="236"/>
      <c r="RR14" s="236"/>
      <c r="RS14" s="236"/>
      <c r="RT14" s="236"/>
      <c r="RU14" s="236"/>
      <c r="RV14" s="236"/>
      <c r="RW14" s="236"/>
      <c r="RX14" s="236"/>
      <c r="RY14" s="236"/>
      <c r="RZ14" s="236"/>
      <c r="SA14" s="236"/>
      <c r="SB14" s="236"/>
      <c r="SC14" s="236"/>
      <c r="SD14" s="238"/>
      <c r="SE14" s="238"/>
      <c r="SF14" s="238"/>
      <c r="SG14" s="238"/>
      <c r="SH14" s="238"/>
      <c r="SI14" s="238"/>
      <c r="SJ14" s="238"/>
      <c r="SK14" s="238"/>
      <c r="SL14" s="236"/>
      <c r="SM14" s="236"/>
      <c r="SN14" s="238"/>
      <c r="SO14" s="238"/>
      <c r="SP14" s="238"/>
      <c r="SQ14" s="238"/>
      <c r="SR14" s="238"/>
      <c r="SS14" s="238"/>
      <c r="ST14" s="238"/>
      <c r="SU14" s="238"/>
      <c r="SV14" s="238"/>
      <c r="SW14" s="236"/>
      <c r="SX14" s="236"/>
      <c r="SY14" s="236"/>
      <c r="SZ14" s="236"/>
      <c r="TA14" s="236"/>
      <c r="TB14" s="236"/>
      <c r="TC14" s="236"/>
      <c r="TD14" s="236"/>
      <c r="TE14" s="236"/>
      <c r="TF14" s="236"/>
      <c r="TG14" s="236"/>
      <c r="TH14" s="236"/>
      <c r="TI14" s="236"/>
      <c r="TJ14" s="236"/>
      <c r="TK14" s="236"/>
      <c r="TL14" s="236"/>
      <c r="TM14" s="236"/>
      <c r="TN14" s="236"/>
      <c r="TO14" s="236"/>
      <c r="TP14" s="236"/>
      <c r="TQ14" s="236"/>
      <c r="TR14" s="236"/>
      <c r="TS14" s="236"/>
      <c r="TT14" s="236"/>
      <c r="TU14" s="236"/>
      <c r="TV14" s="236"/>
      <c r="TW14" s="236"/>
      <c r="TX14" s="236"/>
      <c r="TY14" s="236"/>
      <c r="TZ14" s="236"/>
      <c r="UA14" s="236"/>
      <c r="UB14" s="236"/>
      <c r="UC14" s="236"/>
      <c r="UD14" s="236"/>
      <c r="UE14" s="236"/>
      <c r="UF14" s="236"/>
      <c r="UG14" s="236"/>
      <c r="UH14" s="236"/>
      <c r="UI14" s="236"/>
      <c r="UJ14" s="236"/>
      <c r="UK14" s="236"/>
      <c r="UL14" s="236"/>
      <c r="UM14" s="236"/>
      <c r="UN14" s="236"/>
      <c r="UO14" s="236"/>
      <c r="UP14" s="236"/>
      <c r="UQ14" s="236"/>
      <c r="UR14" s="236"/>
      <c r="US14" s="236"/>
      <c r="UT14" s="236"/>
      <c r="UU14" s="236"/>
      <c r="UV14" s="236"/>
      <c r="UW14" s="236"/>
      <c r="UX14" s="236"/>
      <c r="UY14" s="236"/>
      <c r="UZ14" s="236"/>
      <c r="VA14" s="236"/>
      <c r="VB14" s="236"/>
      <c r="VC14" s="236"/>
      <c r="VD14" s="236"/>
      <c r="VE14" s="236"/>
      <c r="VF14" s="236"/>
      <c r="VG14" s="236"/>
      <c r="VH14" s="236"/>
      <c r="VI14" s="236"/>
      <c r="VJ14" s="236"/>
      <c r="VK14" s="236"/>
      <c r="VL14" s="236"/>
      <c r="VM14" s="236"/>
      <c r="VN14" s="236"/>
      <c r="VO14" s="236"/>
      <c r="VP14" s="236"/>
      <c r="VQ14" s="236"/>
      <c r="VR14" s="240"/>
      <c r="VS14" s="240"/>
      <c r="VT14" s="240"/>
      <c r="VU14" s="240"/>
      <c r="VV14" s="240"/>
      <c r="VW14" s="239"/>
      <c r="VX14" s="239"/>
      <c r="VY14" s="239"/>
      <c r="VZ14" s="239"/>
    </row>
    <row r="15" spans="1:709" ht="20.100000000000001" customHeight="1">
      <c r="A15" s="414">
        <v>8</v>
      </c>
      <c r="B15" s="433" t="str">
        <f>IF('1'!$A$1=1,D15,F15)</f>
        <v>Нідерланди</v>
      </c>
      <c r="C15" s="247"/>
      <c r="D15" s="390" t="s">
        <v>189</v>
      </c>
      <c r="E15" s="390"/>
      <c r="F15" s="403" t="s">
        <v>55</v>
      </c>
      <c r="G15" s="242">
        <v>4561.5452796857589</v>
      </c>
      <c r="H15" s="138">
        <v>3296.7988576945741</v>
      </c>
      <c r="I15" s="138">
        <v>2948.9867116737896</v>
      </c>
      <c r="J15" s="138">
        <v>5621.1754719575001</v>
      </c>
      <c r="K15" s="138">
        <v>6337.2841472048995</v>
      </c>
      <c r="L15" s="138">
        <v>5388.5027325403898</v>
      </c>
      <c r="M15" s="138">
        <v>4701.5347330296499</v>
      </c>
      <c r="N15" s="138">
        <v>5962.2359198431895</v>
      </c>
      <c r="O15" s="138">
        <v>7624.3270124165902</v>
      </c>
      <c r="P15" s="138">
        <v>11466.642373351169</v>
      </c>
      <c r="Q15" s="138">
        <v>9597.9470986336801</v>
      </c>
      <c r="R15" s="138">
        <v>12235.06641203001</v>
      </c>
      <c r="S15" s="138">
        <v>9460.8029923724207</v>
      </c>
      <c r="T15" s="138">
        <v>8833.1075451071811</v>
      </c>
      <c r="U15" s="138">
        <v>8671.0676786678996</v>
      </c>
      <c r="V15" s="138">
        <v>12201.105018865161</v>
      </c>
      <c r="W15" s="138">
        <v>12066.33369312246</v>
      </c>
      <c r="X15" s="138">
        <v>11199.558806434579</v>
      </c>
      <c r="Y15" s="138">
        <v>11466.926570886651</v>
      </c>
      <c r="Z15" s="138">
        <v>9636.5916831377999</v>
      </c>
      <c r="AA15" s="138">
        <v>11046.58546790497</v>
      </c>
      <c r="AB15" s="138">
        <v>10050.29023772923</v>
      </c>
      <c r="AC15" s="138">
        <v>7896.2164530190403</v>
      </c>
      <c r="AD15" s="138">
        <v>14591.486941847161</v>
      </c>
      <c r="AE15" s="138">
        <v>10333.452032032801</v>
      </c>
      <c r="AF15" s="138">
        <v>15372.652281203449</v>
      </c>
      <c r="AG15" s="138">
        <v>14402.238210220401</v>
      </c>
      <c r="AH15" s="138">
        <v>17450.13975821693</v>
      </c>
      <c r="AI15" s="138">
        <v>15421.443070938782</v>
      </c>
      <c r="AJ15" s="138">
        <v>8877.7920786026989</v>
      </c>
      <c r="AK15" s="138">
        <v>10461.889531969591</v>
      </c>
      <c r="AL15" s="138">
        <v>11092.937168665729</v>
      </c>
      <c r="AM15" s="138">
        <v>15775.726167343541</v>
      </c>
      <c r="AN15" s="138">
        <v>11419.813751638041</v>
      </c>
      <c r="AO15" s="138">
        <v>10852.97815247144</v>
      </c>
      <c r="AP15" s="138">
        <v>16085.33859066587</v>
      </c>
      <c r="AQ15" s="138">
        <f t="shared" si="9"/>
        <v>16428.50632101162</v>
      </c>
      <c r="AR15" s="138">
        <f t="shared" si="10"/>
        <v>22389.557532618128</v>
      </c>
      <c r="AS15" s="138">
        <f t="shared" si="11"/>
        <v>40923.982896431451</v>
      </c>
      <c r="AT15" s="138">
        <f t="shared" si="12"/>
        <v>39166.083235012658</v>
      </c>
      <c r="AU15" s="138">
        <f t="shared" si="13"/>
        <v>44369.410753581491</v>
      </c>
      <c r="AV15" s="138">
        <f t="shared" si="14"/>
        <v>43584.579100500399</v>
      </c>
      <c r="AW15" s="138">
        <f t="shared" si="15"/>
        <v>57558.482281673583</v>
      </c>
      <c r="AX15" s="138">
        <f t="shared" si="16"/>
        <v>45854.061850176804</v>
      </c>
      <c r="AY15" s="243">
        <f t="shared" si="8"/>
        <v>54133.856662118895</v>
      </c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8"/>
      <c r="HJ15" s="238"/>
      <c r="HK15" s="238"/>
      <c r="HL15" s="238"/>
      <c r="HM15" s="239"/>
      <c r="HN15" s="239"/>
      <c r="HO15" s="239"/>
      <c r="HP15" s="239"/>
      <c r="HQ15" s="239"/>
      <c r="HR15" s="239"/>
      <c r="HS15" s="239"/>
      <c r="HT15" s="239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8"/>
      <c r="II15" s="238"/>
      <c r="IJ15" s="239"/>
      <c r="IK15" s="239"/>
      <c r="IL15" s="239"/>
      <c r="IM15" s="239"/>
      <c r="IN15" s="239"/>
      <c r="IO15" s="239"/>
      <c r="IP15" s="239"/>
      <c r="IQ15" s="236"/>
      <c r="IR15" s="238"/>
      <c r="IS15" s="238"/>
      <c r="IT15" s="238"/>
      <c r="IU15" s="238"/>
      <c r="IV15" s="238"/>
      <c r="IW15" s="236"/>
      <c r="IX15" s="236"/>
      <c r="IY15" s="236"/>
      <c r="IZ15" s="236"/>
      <c r="JA15" s="236"/>
      <c r="JB15" s="236"/>
      <c r="JC15" s="236"/>
      <c r="JD15" s="236"/>
      <c r="JE15" s="236"/>
      <c r="JF15" s="236"/>
      <c r="JG15" s="236"/>
      <c r="JH15" s="236"/>
      <c r="JI15" s="236"/>
      <c r="JJ15" s="236"/>
      <c r="JK15" s="236"/>
      <c r="JL15" s="236"/>
      <c r="JM15" s="236"/>
      <c r="JN15" s="236"/>
      <c r="JO15" s="236"/>
      <c r="JP15" s="236"/>
      <c r="JQ15" s="236"/>
      <c r="JR15" s="236"/>
      <c r="JS15" s="236"/>
      <c r="JT15" s="236"/>
      <c r="JU15" s="236"/>
      <c r="JV15" s="236"/>
      <c r="JW15" s="236"/>
      <c r="JX15" s="236"/>
      <c r="JY15" s="236"/>
      <c r="JZ15" s="236"/>
      <c r="KA15" s="236"/>
      <c r="KB15" s="236"/>
      <c r="KC15" s="236"/>
      <c r="KD15" s="236"/>
      <c r="KE15" s="236"/>
      <c r="KF15" s="236"/>
      <c r="KG15" s="236"/>
      <c r="KH15" s="236"/>
      <c r="KI15" s="236"/>
      <c r="KJ15" s="236"/>
      <c r="KK15" s="236"/>
      <c r="KL15" s="236"/>
      <c r="KM15" s="236"/>
      <c r="KN15" s="236"/>
      <c r="KO15" s="236"/>
      <c r="KP15" s="236"/>
      <c r="KQ15" s="236"/>
      <c r="KR15" s="236"/>
      <c r="KS15" s="236"/>
      <c r="KT15" s="236"/>
      <c r="KU15" s="236"/>
      <c r="KV15" s="236"/>
      <c r="KW15" s="236"/>
      <c r="KX15" s="236"/>
      <c r="KY15" s="236"/>
      <c r="KZ15" s="236"/>
      <c r="LA15" s="236"/>
      <c r="LB15" s="236"/>
      <c r="LC15" s="236"/>
      <c r="LD15" s="236"/>
      <c r="LE15" s="236"/>
      <c r="LF15" s="236"/>
      <c r="LG15" s="236"/>
      <c r="LH15" s="236"/>
      <c r="LI15" s="236"/>
      <c r="LJ15" s="236"/>
      <c r="LK15" s="236"/>
      <c r="LL15" s="236"/>
      <c r="LM15" s="236"/>
      <c r="LN15" s="236"/>
      <c r="LO15" s="236"/>
      <c r="LP15" s="236"/>
      <c r="LQ15" s="236"/>
      <c r="LR15" s="236"/>
      <c r="LS15" s="236"/>
      <c r="LT15" s="236"/>
      <c r="LU15" s="236"/>
      <c r="LV15" s="236"/>
      <c r="LW15" s="236"/>
      <c r="LX15" s="236"/>
      <c r="LY15" s="236"/>
      <c r="LZ15" s="236"/>
      <c r="MA15" s="236"/>
      <c r="MB15" s="236"/>
      <c r="MC15" s="236"/>
      <c r="MD15" s="236"/>
      <c r="ME15" s="236"/>
      <c r="MF15" s="236"/>
      <c r="MG15" s="236"/>
      <c r="MH15" s="236"/>
      <c r="MI15" s="236"/>
      <c r="MJ15" s="236"/>
      <c r="MK15" s="236"/>
      <c r="ML15" s="236"/>
      <c r="MM15" s="236"/>
      <c r="MN15" s="236"/>
      <c r="MO15" s="236"/>
      <c r="MP15" s="236"/>
      <c r="MQ15" s="236"/>
      <c r="MR15" s="236"/>
      <c r="MS15" s="236"/>
      <c r="MT15" s="236"/>
      <c r="MU15" s="236"/>
      <c r="MV15" s="236"/>
      <c r="MW15" s="236"/>
      <c r="MX15" s="236"/>
      <c r="MY15" s="236"/>
      <c r="MZ15" s="236"/>
      <c r="NA15" s="236"/>
      <c r="NB15" s="236"/>
      <c r="NC15" s="236"/>
      <c r="ND15" s="236"/>
      <c r="NE15" s="236"/>
      <c r="NF15" s="236"/>
      <c r="NG15" s="236"/>
      <c r="NH15" s="236"/>
      <c r="NI15" s="236"/>
      <c r="NJ15" s="236"/>
      <c r="NK15" s="236"/>
      <c r="NL15" s="236"/>
      <c r="NM15" s="236"/>
      <c r="NN15" s="236"/>
      <c r="NO15" s="236"/>
      <c r="NP15" s="236"/>
      <c r="NQ15" s="236"/>
      <c r="NR15" s="236"/>
      <c r="NS15" s="236"/>
      <c r="NT15" s="236"/>
      <c r="NU15" s="236"/>
      <c r="NV15" s="236"/>
      <c r="NW15" s="236"/>
      <c r="NX15" s="236"/>
      <c r="NY15" s="236"/>
      <c r="NZ15" s="236"/>
      <c r="OA15" s="236"/>
      <c r="OB15" s="236"/>
      <c r="OC15" s="236"/>
      <c r="OD15" s="236"/>
      <c r="OE15" s="236"/>
      <c r="OF15" s="236"/>
      <c r="OG15" s="236"/>
      <c r="OH15" s="236"/>
      <c r="OI15" s="236"/>
      <c r="OJ15" s="236"/>
      <c r="OK15" s="236"/>
      <c r="OL15" s="236"/>
      <c r="OM15" s="236"/>
      <c r="ON15" s="236"/>
      <c r="OO15" s="236"/>
      <c r="OP15" s="236"/>
      <c r="OQ15" s="236"/>
      <c r="OR15" s="236"/>
      <c r="OS15" s="236"/>
      <c r="OT15" s="236"/>
      <c r="OU15" s="236"/>
      <c r="OV15" s="236"/>
      <c r="OW15" s="236"/>
      <c r="OX15" s="236"/>
      <c r="OY15" s="236"/>
      <c r="OZ15" s="236"/>
      <c r="PA15" s="236"/>
      <c r="PB15" s="236"/>
      <c r="PC15" s="236"/>
      <c r="PD15" s="236"/>
      <c r="PE15" s="236"/>
      <c r="PF15" s="236"/>
      <c r="PG15" s="236"/>
      <c r="PH15" s="236"/>
      <c r="PI15" s="236"/>
      <c r="PJ15" s="236"/>
      <c r="PK15" s="236"/>
      <c r="PL15" s="236"/>
      <c r="PM15" s="236"/>
      <c r="PN15" s="236"/>
      <c r="PO15" s="236"/>
      <c r="PP15" s="236"/>
      <c r="PQ15" s="236"/>
      <c r="PR15" s="236"/>
      <c r="PS15" s="236"/>
      <c r="PT15" s="236"/>
      <c r="PU15" s="236"/>
      <c r="PV15" s="236"/>
      <c r="PW15" s="236"/>
      <c r="PX15" s="236"/>
      <c r="PY15" s="236"/>
      <c r="PZ15" s="236"/>
      <c r="QA15" s="236"/>
      <c r="QB15" s="236"/>
      <c r="QC15" s="236"/>
      <c r="QD15" s="238"/>
      <c r="QE15" s="238"/>
      <c r="QF15" s="238"/>
      <c r="QG15" s="238"/>
      <c r="QH15" s="238"/>
      <c r="QI15" s="238"/>
      <c r="QJ15" s="238"/>
      <c r="QK15" s="238"/>
      <c r="QL15" s="238"/>
      <c r="QM15" s="236"/>
      <c r="QN15" s="236"/>
      <c r="QO15" s="236"/>
      <c r="QP15" s="236"/>
      <c r="QQ15" s="236"/>
      <c r="QR15" s="236"/>
      <c r="QS15" s="236"/>
      <c r="QT15" s="236"/>
      <c r="QU15" s="236"/>
      <c r="QV15" s="236"/>
      <c r="QW15" s="236"/>
      <c r="QX15" s="236"/>
      <c r="QY15" s="236"/>
      <c r="QZ15" s="236"/>
      <c r="RA15" s="236"/>
      <c r="RB15" s="236"/>
      <c r="RC15" s="236"/>
      <c r="RD15" s="236"/>
      <c r="RE15" s="236"/>
      <c r="RF15" s="236"/>
      <c r="RG15" s="236"/>
      <c r="RH15" s="236"/>
      <c r="RI15" s="236"/>
      <c r="RJ15" s="236"/>
      <c r="RK15" s="236"/>
      <c r="RL15" s="236"/>
      <c r="RM15" s="236"/>
      <c r="RN15" s="236"/>
      <c r="RO15" s="236"/>
      <c r="RP15" s="236"/>
      <c r="RQ15" s="236"/>
      <c r="RR15" s="236"/>
      <c r="RS15" s="236"/>
      <c r="RT15" s="236"/>
      <c r="RU15" s="236"/>
      <c r="RV15" s="236"/>
      <c r="RW15" s="236"/>
      <c r="RX15" s="236"/>
      <c r="RY15" s="236"/>
      <c r="RZ15" s="236"/>
      <c r="SA15" s="236"/>
      <c r="SB15" s="236"/>
      <c r="SC15" s="236"/>
      <c r="SD15" s="238"/>
      <c r="SE15" s="238"/>
      <c r="SF15" s="238"/>
      <c r="SG15" s="238"/>
      <c r="SH15" s="238"/>
      <c r="SI15" s="238"/>
      <c r="SJ15" s="238"/>
      <c r="SK15" s="238"/>
      <c r="SL15" s="236"/>
      <c r="SM15" s="236"/>
      <c r="SN15" s="238"/>
      <c r="SO15" s="238"/>
      <c r="SP15" s="238"/>
      <c r="SQ15" s="238"/>
      <c r="SR15" s="238"/>
      <c r="SS15" s="238"/>
      <c r="ST15" s="238"/>
      <c r="SU15" s="238"/>
      <c r="SV15" s="238"/>
      <c r="SW15" s="236"/>
      <c r="SX15" s="236"/>
      <c r="SY15" s="236"/>
      <c r="SZ15" s="236"/>
      <c r="TA15" s="236"/>
      <c r="TB15" s="236"/>
      <c r="TC15" s="236"/>
      <c r="TD15" s="236"/>
      <c r="TE15" s="236"/>
      <c r="TF15" s="236"/>
      <c r="TG15" s="236"/>
      <c r="TH15" s="236"/>
      <c r="TI15" s="236"/>
      <c r="TJ15" s="236"/>
      <c r="TK15" s="236"/>
      <c r="TL15" s="236"/>
      <c r="TM15" s="236"/>
      <c r="TN15" s="236"/>
      <c r="TO15" s="236"/>
      <c r="TP15" s="236"/>
      <c r="TQ15" s="236"/>
      <c r="TR15" s="236"/>
      <c r="TS15" s="236"/>
      <c r="TT15" s="236"/>
      <c r="TU15" s="236"/>
      <c r="TV15" s="236"/>
      <c r="TW15" s="236"/>
      <c r="TX15" s="236"/>
      <c r="TY15" s="236"/>
      <c r="TZ15" s="236"/>
      <c r="UA15" s="236"/>
      <c r="UB15" s="236"/>
      <c r="UC15" s="236"/>
      <c r="UD15" s="236"/>
      <c r="UE15" s="236"/>
      <c r="UF15" s="236"/>
      <c r="UG15" s="236"/>
      <c r="UH15" s="236"/>
      <c r="UI15" s="236"/>
      <c r="UJ15" s="236"/>
      <c r="UK15" s="236"/>
      <c r="UL15" s="236"/>
      <c r="UM15" s="236"/>
      <c r="UN15" s="236"/>
      <c r="UO15" s="236"/>
      <c r="UP15" s="236"/>
      <c r="UQ15" s="236"/>
      <c r="UR15" s="236"/>
      <c r="US15" s="236"/>
      <c r="UT15" s="236"/>
      <c r="UU15" s="236"/>
      <c r="UV15" s="236"/>
      <c r="UW15" s="236"/>
      <c r="UX15" s="236"/>
      <c r="UY15" s="236"/>
      <c r="UZ15" s="236"/>
      <c r="VA15" s="236"/>
      <c r="VB15" s="236"/>
      <c r="VC15" s="236"/>
      <c r="VD15" s="236"/>
      <c r="VE15" s="236"/>
      <c r="VF15" s="236"/>
      <c r="VG15" s="236"/>
      <c r="VH15" s="236"/>
      <c r="VI15" s="236"/>
      <c r="VJ15" s="236"/>
      <c r="VK15" s="236"/>
      <c r="VL15" s="236"/>
      <c r="VM15" s="236"/>
      <c r="VN15" s="236"/>
      <c r="VO15" s="236"/>
      <c r="VP15" s="236"/>
      <c r="VQ15" s="236"/>
      <c r="VR15" s="240"/>
      <c r="VS15" s="240"/>
      <c r="VT15" s="240"/>
      <c r="VU15" s="240"/>
      <c r="VV15" s="240"/>
      <c r="VW15" s="239"/>
      <c r="VX15" s="239"/>
      <c r="VY15" s="239"/>
      <c r="VZ15" s="239"/>
    </row>
    <row r="16" spans="1:709" ht="20.100000000000001" customHeight="1">
      <c r="A16" s="135">
        <v>9</v>
      </c>
      <c r="B16" s="433" t="str">
        <f>IF('1'!$A$1=1,D16,F16)</f>
        <v>Єгипет</v>
      </c>
      <c r="C16" s="247"/>
      <c r="D16" s="408" t="s">
        <v>191</v>
      </c>
      <c r="E16" s="390"/>
      <c r="F16" s="390" t="s">
        <v>71</v>
      </c>
      <c r="G16" s="242">
        <v>12676.257679737671</v>
      </c>
      <c r="H16" s="138">
        <v>11369.728257074061</v>
      </c>
      <c r="I16" s="138">
        <v>9354.9976523145106</v>
      </c>
      <c r="J16" s="138">
        <v>11498.992591233909</v>
      </c>
      <c r="K16" s="138">
        <v>11615.039518566318</v>
      </c>
      <c r="L16" s="138">
        <v>17095.83142759962</v>
      </c>
      <c r="M16" s="138">
        <v>10992.77303752304</v>
      </c>
      <c r="N16" s="138">
        <v>18034.398277250391</v>
      </c>
      <c r="O16" s="138">
        <v>15986.39434104785</v>
      </c>
      <c r="P16" s="138">
        <v>13182.399322060128</v>
      </c>
      <c r="Q16" s="138">
        <v>8354.4478185847001</v>
      </c>
      <c r="R16" s="138">
        <v>11372.812154449908</v>
      </c>
      <c r="S16" s="138">
        <v>13986.48290804894</v>
      </c>
      <c r="T16" s="138">
        <v>10721.45066315332</v>
      </c>
      <c r="U16" s="138">
        <v>9785.1593071696207</v>
      </c>
      <c r="V16" s="138">
        <v>7559.7634469083096</v>
      </c>
      <c r="W16" s="138">
        <v>17817.84614162361</v>
      </c>
      <c r="X16" s="138">
        <v>14121.876875159789</v>
      </c>
      <c r="Y16" s="138">
        <v>12186.056784844179</v>
      </c>
      <c r="Z16" s="138">
        <v>14204.960453561769</v>
      </c>
      <c r="AA16" s="138">
        <v>15908.196719645599</v>
      </c>
      <c r="AB16" s="138">
        <v>8991.8454363849305</v>
      </c>
      <c r="AC16" s="138">
        <v>8026.6065964139507</v>
      </c>
      <c r="AD16" s="138">
        <v>10055.93759417312</v>
      </c>
      <c r="AE16" s="138">
        <v>12022.620684546109</v>
      </c>
      <c r="AF16" s="138">
        <v>8354.1658857555194</v>
      </c>
      <c r="AG16" s="138">
        <v>10841.13394683594</v>
      </c>
      <c r="AH16" s="138">
        <v>21414.336879525301</v>
      </c>
      <c r="AI16" s="138">
        <v>13733.505123737259</v>
      </c>
      <c r="AJ16" s="138">
        <v>1618.1306012960031</v>
      </c>
      <c r="AK16" s="138">
        <v>4844.2170643211502</v>
      </c>
      <c r="AL16" s="138">
        <v>4411.3630960273385</v>
      </c>
      <c r="AM16" s="138">
        <v>5528.925978551586</v>
      </c>
      <c r="AN16" s="138">
        <v>15016.532308751131</v>
      </c>
      <c r="AO16" s="138">
        <v>6369.7500656047905</v>
      </c>
      <c r="AP16" s="138">
        <v>12794.940993075201</v>
      </c>
      <c r="AQ16" s="138">
        <f t="shared" si="9"/>
        <v>44899.97618036015</v>
      </c>
      <c r="AR16" s="138">
        <f t="shared" si="10"/>
        <v>57738.042260939372</v>
      </c>
      <c r="AS16" s="138">
        <f t="shared" si="11"/>
        <v>48896.053636142584</v>
      </c>
      <c r="AT16" s="138">
        <f t="shared" si="12"/>
        <v>42052.856325280183</v>
      </c>
      <c r="AU16" s="138">
        <f t="shared" si="13"/>
        <v>58330.740255189346</v>
      </c>
      <c r="AV16" s="138">
        <f t="shared" si="14"/>
        <v>42982.586346617602</v>
      </c>
      <c r="AW16" s="138">
        <f t="shared" si="15"/>
        <v>52632.25739666287</v>
      </c>
      <c r="AX16" s="138">
        <f t="shared" si="16"/>
        <v>24607.215885381753</v>
      </c>
      <c r="AY16" s="243">
        <f>AM16+AN16+AO16+AP16</f>
        <v>39710.149345982711</v>
      </c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08" t="s">
        <v>115</v>
      </c>
      <c r="DL16" s="208"/>
      <c r="DM16" s="208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8"/>
      <c r="HJ16" s="238"/>
      <c r="HK16" s="238"/>
      <c r="HL16" s="238"/>
      <c r="HM16" s="239"/>
      <c r="HN16" s="239"/>
      <c r="HO16" s="239"/>
      <c r="HP16" s="239"/>
      <c r="HQ16" s="239"/>
      <c r="HR16" s="239"/>
      <c r="HS16" s="239"/>
      <c r="HT16" s="239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8"/>
      <c r="II16" s="238"/>
      <c r="IJ16" s="239"/>
      <c r="IK16" s="239"/>
      <c r="IL16" s="239"/>
      <c r="IM16" s="239"/>
      <c r="IN16" s="239"/>
      <c r="IO16" s="239"/>
      <c r="IP16" s="239"/>
      <c r="IQ16" s="236"/>
      <c r="IR16" s="238"/>
      <c r="IS16" s="238"/>
      <c r="IT16" s="238"/>
      <c r="IU16" s="238"/>
      <c r="IV16" s="238"/>
      <c r="IW16" s="236"/>
      <c r="IX16" s="236"/>
      <c r="IY16" s="236"/>
      <c r="IZ16" s="236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6"/>
      <c r="JN16" s="236"/>
      <c r="JO16" s="236"/>
      <c r="JP16" s="236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6"/>
      <c r="KD16" s="236"/>
      <c r="KE16" s="236"/>
      <c r="KF16" s="236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6"/>
      <c r="KT16" s="236"/>
      <c r="KU16" s="236"/>
      <c r="KV16" s="236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6"/>
      <c r="LJ16" s="236"/>
      <c r="LK16" s="236"/>
      <c r="LL16" s="236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6"/>
      <c r="LZ16" s="236"/>
      <c r="MA16" s="236"/>
      <c r="MB16" s="236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6"/>
      <c r="MP16" s="236"/>
      <c r="MQ16" s="236"/>
      <c r="MR16" s="236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6"/>
      <c r="NF16" s="236"/>
      <c r="NG16" s="236"/>
      <c r="NH16" s="236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6"/>
      <c r="NV16" s="236"/>
      <c r="NW16" s="236"/>
      <c r="NX16" s="236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6"/>
      <c r="OL16" s="236"/>
      <c r="OM16" s="236"/>
      <c r="ON16" s="236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6"/>
      <c r="PB16" s="236"/>
      <c r="PC16" s="236"/>
      <c r="PD16" s="236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6"/>
      <c r="PR16" s="236"/>
      <c r="PS16" s="236"/>
      <c r="PT16" s="236"/>
      <c r="PU16" s="236"/>
      <c r="PV16" s="236"/>
      <c r="PW16" s="236"/>
      <c r="PX16" s="236"/>
      <c r="PY16" s="236"/>
      <c r="PZ16" s="236"/>
      <c r="QA16" s="236"/>
      <c r="QB16" s="236"/>
      <c r="QC16" s="236"/>
      <c r="QD16" s="238"/>
      <c r="QE16" s="238"/>
      <c r="QF16" s="238"/>
      <c r="QG16" s="238"/>
      <c r="QH16" s="238"/>
      <c r="QI16" s="238"/>
      <c r="QJ16" s="238"/>
      <c r="QK16" s="238"/>
      <c r="QL16" s="238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6"/>
      <c r="QX16" s="236"/>
      <c r="QY16" s="236"/>
      <c r="QZ16" s="236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6"/>
      <c r="RN16" s="236"/>
      <c r="RO16" s="236"/>
      <c r="RP16" s="236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6"/>
      <c r="SD16" s="238"/>
      <c r="SE16" s="238"/>
      <c r="SF16" s="238"/>
      <c r="SG16" s="238"/>
      <c r="SH16" s="238"/>
      <c r="SI16" s="238"/>
      <c r="SJ16" s="238"/>
      <c r="SK16" s="238"/>
      <c r="SL16" s="236"/>
      <c r="SM16" s="236"/>
      <c r="SN16" s="238"/>
      <c r="SO16" s="238"/>
      <c r="SP16" s="238"/>
      <c r="SQ16" s="238"/>
      <c r="SR16" s="238"/>
      <c r="SS16" s="238"/>
      <c r="ST16" s="238"/>
      <c r="SU16" s="238"/>
      <c r="SV16" s="238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6"/>
      <c r="TJ16" s="236"/>
      <c r="TK16" s="236"/>
      <c r="TL16" s="236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6"/>
      <c r="TZ16" s="236"/>
      <c r="UA16" s="236"/>
      <c r="UB16" s="236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6"/>
      <c r="UP16" s="236"/>
      <c r="UQ16" s="236"/>
      <c r="UR16" s="236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6"/>
      <c r="VF16" s="236"/>
      <c r="VG16" s="236"/>
      <c r="VH16" s="236"/>
      <c r="VI16" s="236"/>
      <c r="VJ16" s="236"/>
      <c r="VK16" s="236"/>
      <c r="VL16" s="236"/>
      <c r="VM16" s="236"/>
      <c r="VN16" s="236"/>
      <c r="VO16" s="236"/>
      <c r="VP16" s="236"/>
      <c r="VQ16" s="236"/>
      <c r="VR16" s="240"/>
      <c r="VS16" s="240"/>
      <c r="VT16" s="240"/>
      <c r="VU16" s="240"/>
      <c r="VV16" s="240"/>
      <c r="VW16" s="239"/>
      <c r="VX16" s="239"/>
      <c r="VY16" s="239"/>
      <c r="VZ16" s="239"/>
    </row>
    <row r="17" spans="1:709" ht="20.100000000000001" customHeight="1">
      <c r="A17" s="135">
        <v>10</v>
      </c>
      <c r="B17" s="433" t="str">
        <f>IF('1'!$A$1=1,D17,F17)</f>
        <v>Словаччина</v>
      </c>
      <c r="C17" s="247"/>
      <c r="D17" s="390" t="s">
        <v>174</v>
      </c>
      <c r="E17" s="390"/>
      <c r="F17" s="403" t="s">
        <v>58</v>
      </c>
      <c r="G17" s="242">
        <v>2148.1240086865869</v>
      </c>
      <c r="H17" s="138">
        <v>2038.6084597251611</v>
      </c>
      <c r="I17" s="138">
        <v>1915.3343226564841</v>
      </c>
      <c r="J17" s="138">
        <v>2008.3494985826369</v>
      </c>
      <c r="K17" s="138">
        <v>1999.7925805276759</v>
      </c>
      <c r="L17" s="138">
        <v>2119.1551696114702</v>
      </c>
      <c r="M17" s="138">
        <v>2495.0297897584742</v>
      </c>
      <c r="N17" s="138">
        <v>2984.9678135106492</v>
      </c>
      <c r="O17" s="138">
        <v>3018.3624515472129</v>
      </c>
      <c r="P17" s="138">
        <v>3353.70078644558</v>
      </c>
      <c r="Q17" s="138">
        <v>3734.9084479902995</v>
      </c>
      <c r="R17" s="138">
        <v>4621.7447191155607</v>
      </c>
      <c r="S17" s="138">
        <v>5737.8716735938406</v>
      </c>
      <c r="T17" s="138">
        <v>4496.4318811436606</v>
      </c>
      <c r="U17" s="138">
        <v>4773.29543387594</v>
      </c>
      <c r="V17" s="138">
        <v>4387.7242026763697</v>
      </c>
      <c r="W17" s="138">
        <v>4488.71065100346</v>
      </c>
      <c r="X17" s="138">
        <v>4363.0988777667098</v>
      </c>
      <c r="Y17" s="138">
        <v>3106.102174975842</v>
      </c>
      <c r="Z17" s="138">
        <v>2438.7169608489789</v>
      </c>
      <c r="AA17" s="138">
        <v>2960.2207885956514</v>
      </c>
      <c r="AB17" s="138">
        <v>2040.9318678005211</v>
      </c>
      <c r="AC17" s="138">
        <v>2186.0717111750278</v>
      </c>
      <c r="AD17" s="138">
        <v>2308.8601113215582</v>
      </c>
      <c r="AE17" s="138">
        <v>3557.6619523647541</v>
      </c>
      <c r="AF17" s="138">
        <v>7214.7111579003904</v>
      </c>
      <c r="AG17" s="138">
        <v>9167.8656379441309</v>
      </c>
      <c r="AH17" s="138">
        <v>5169.8256447540498</v>
      </c>
      <c r="AI17" s="138">
        <v>7754.0552087878405</v>
      </c>
      <c r="AJ17" s="138">
        <v>14005.868164184121</v>
      </c>
      <c r="AK17" s="138">
        <v>13856.465825989399</v>
      </c>
      <c r="AL17" s="138">
        <v>10410.22142029482</v>
      </c>
      <c r="AM17" s="138">
        <v>10561.615715015199</v>
      </c>
      <c r="AN17" s="138">
        <v>11457.91521154031</v>
      </c>
      <c r="AO17" s="138">
        <v>8400.025500868649</v>
      </c>
      <c r="AP17" s="138">
        <v>8154.2572412917798</v>
      </c>
      <c r="AQ17" s="138">
        <f t="shared" si="9"/>
        <v>8110.4162896508697</v>
      </c>
      <c r="AR17" s="138">
        <f t="shared" si="10"/>
        <v>9598.9453534082695</v>
      </c>
      <c r="AS17" s="138">
        <f t="shared" si="11"/>
        <v>14728.716405098652</v>
      </c>
      <c r="AT17" s="138">
        <f t="shared" si="12"/>
        <v>19395.323191289812</v>
      </c>
      <c r="AU17" s="138">
        <f t="shared" si="13"/>
        <v>14396.628664594989</v>
      </c>
      <c r="AV17" s="138">
        <f t="shared" si="14"/>
        <v>9496.084478892757</v>
      </c>
      <c r="AW17" s="138">
        <f t="shared" si="15"/>
        <v>25110.064392963322</v>
      </c>
      <c r="AX17" s="138">
        <f t="shared" si="16"/>
        <v>46026.610619256186</v>
      </c>
      <c r="AY17" s="243">
        <f>AM17+AN17+AO17+AP17</f>
        <v>38573.813668715942</v>
      </c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8"/>
      <c r="HJ17" s="238"/>
      <c r="HK17" s="238"/>
      <c r="HL17" s="238"/>
      <c r="HM17" s="239"/>
      <c r="HN17" s="239"/>
      <c r="HO17" s="239"/>
      <c r="HP17" s="239"/>
      <c r="HQ17" s="239"/>
      <c r="HR17" s="239"/>
      <c r="HS17" s="239"/>
      <c r="HT17" s="239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8"/>
      <c r="II17" s="238"/>
      <c r="IJ17" s="239"/>
      <c r="IK17" s="239"/>
      <c r="IL17" s="239"/>
      <c r="IM17" s="239"/>
      <c r="IN17" s="239"/>
      <c r="IO17" s="239"/>
      <c r="IP17" s="239"/>
      <c r="IQ17" s="236"/>
      <c r="IR17" s="238"/>
      <c r="IS17" s="238"/>
      <c r="IT17" s="238"/>
      <c r="IU17" s="238"/>
      <c r="IV17" s="238"/>
      <c r="IW17" s="236"/>
      <c r="IX17" s="236"/>
      <c r="IY17" s="236"/>
      <c r="IZ17" s="236"/>
      <c r="JA17" s="236"/>
      <c r="JB17" s="236"/>
      <c r="JC17" s="236"/>
      <c r="JD17" s="236"/>
      <c r="JE17" s="236"/>
      <c r="JF17" s="236"/>
      <c r="JG17" s="236"/>
      <c r="JH17" s="236"/>
      <c r="JI17" s="236"/>
      <c r="JJ17" s="236"/>
      <c r="JK17" s="236"/>
      <c r="JL17" s="236"/>
      <c r="JM17" s="236"/>
      <c r="JN17" s="236"/>
      <c r="JO17" s="236"/>
      <c r="JP17" s="236"/>
      <c r="JQ17" s="236"/>
      <c r="JR17" s="236"/>
      <c r="JS17" s="236"/>
      <c r="JT17" s="236"/>
      <c r="JU17" s="236"/>
      <c r="JV17" s="236"/>
      <c r="JW17" s="236"/>
      <c r="JX17" s="236"/>
      <c r="JY17" s="236"/>
      <c r="JZ17" s="236"/>
      <c r="KA17" s="236"/>
      <c r="KB17" s="236"/>
      <c r="KC17" s="236"/>
      <c r="KD17" s="236"/>
      <c r="KE17" s="236"/>
      <c r="KF17" s="236"/>
      <c r="KG17" s="236"/>
      <c r="KH17" s="236"/>
      <c r="KI17" s="236"/>
      <c r="KJ17" s="236"/>
      <c r="KK17" s="236"/>
      <c r="KL17" s="236"/>
      <c r="KM17" s="236"/>
      <c r="KN17" s="236"/>
      <c r="KO17" s="236"/>
      <c r="KP17" s="236"/>
      <c r="KQ17" s="236"/>
      <c r="KR17" s="236"/>
      <c r="KS17" s="236"/>
      <c r="KT17" s="236"/>
      <c r="KU17" s="236"/>
      <c r="KV17" s="236"/>
      <c r="KW17" s="236"/>
      <c r="KX17" s="236"/>
      <c r="KY17" s="236"/>
      <c r="KZ17" s="236"/>
      <c r="LA17" s="236"/>
      <c r="LB17" s="236"/>
      <c r="LC17" s="236"/>
      <c r="LD17" s="236"/>
      <c r="LE17" s="236"/>
      <c r="LF17" s="236"/>
      <c r="LG17" s="236"/>
      <c r="LH17" s="236"/>
      <c r="LI17" s="236"/>
      <c r="LJ17" s="236"/>
      <c r="LK17" s="236"/>
      <c r="LL17" s="236"/>
      <c r="LM17" s="236"/>
      <c r="LN17" s="236"/>
      <c r="LO17" s="236"/>
      <c r="LP17" s="236"/>
      <c r="LQ17" s="236"/>
      <c r="LR17" s="236"/>
      <c r="LS17" s="236"/>
      <c r="LT17" s="236"/>
      <c r="LU17" s="236"/>
      <c r="LV17" s="236"/>
      <c r="LW17" s="236"/>
      <c r="LX17" s="236"/>
      <c r="LY17" s="236"/>
      <c r="LZ17" s="236"/>
      <c r="MA17" s="236"/>
      <c r="MB17" s="236"/>
      <c r="MC17" s="236"/>
      <c r="MD17" s="236"/>
      <c r="ME17" s="236"/>
      <c r="MF17" s="236"/>
      <c r="MG17" s="236"/>
      <c r="MH17" s="236"/>
      <c r="MI17" s="236"/>
      <c r="MJ17" s="236"/>
      <c r="MK17" s="236"/>
      <c r="ML17" s="236"/>
      <c r="MM17" s="236"/>
      <c r="MN17" s="236"/>
      <c r="MO17" s="236"/>
      <c r="MP17" s="236"/>
      <c r="MQ17" s="236"/>
      <c r="MR17" s="236"/>
      <c r="MS17" s="236"/>
      <c r="MT17" s="236"/>
      <c r="MU17" s="236"/>
      <c r="MV17" s="236"/>
      <c r="MW17" s="236"/>
      <c r="MX17" s="236"/>
      <c r="MY17" s="236"/>
      <c r="MZ17" s="236"/>
      <c r="NA17" s="236"/>
      <c r="NB17" s="236"/>
      <c r="NC17" s="236"/>
      <c r="ND17" s="236"/>
      <c r="NE17" s="236"/>
      <c r="NF17" s="236"/>
      <c r="NG17" s="236"/>
      <c r="NH17" s="236"/>
      <c r="NI17" s="236"/>
      <c r="NJ17" s="236"/>
      <c r="NK17" s="236"/>
      <c r="NL17" s="236"/>
      <c r="NM17" s="236"/>
      <c r="NN17" s="236"/>
      <c r="NO17" s="236"/>
      <c r="NP17" s="236"/>
      <c r="NQ17" s="236"/>
      <c r="NR17" s="236"/>
      <c r="NS17" s="236"/>
      <c r="NT17" s="236"/>
      <c r="NU17" s="236"/>
      <c r="NV17" s="236"/>
      <c r="NW17" s="236"/>
      <c r="NX17" s="236"/>
      <c r="NY17" s="236"/>
      <c r="NZ17" s="236"/>
      <c r="OA17" s="236"/>
      <c r="OB17" s="236"/>
      <c r="OC17" s="236"/>
      <c r="OD17" s="236"/>
      <c r="OE17" s="236"/>
      <c r="OF17" s="236"/>
      <c r="OG17" s="236"/>
      <c r="OH17" s="236"/>
      <c r="OI17" s="236"/>
      <c r="OJ17" s="236"/>
      <c r="OK17" s="236"/>
      <c r="OL17" s="236"/>
      <c r="OM17" s="236"/>
      <c r="ON17" s="236"/>
      <c r="OO17" s="236"/>
      <c r="OP17" s="236"/>
      <c r="OQ17" s="236"/>
      <c r="OR17" s="236"/>
      <c r="OS17" s="236"/>
      <c r="OT17" s="236"/>
      <c r="OU17" s="236"/>
      <c r="OV17" s="236"/>
      <c r="OW17" s="236"/>
      <c r="OX17" s="236"/>
      <c r="OY17" s="236"/>
      <c r="OZ17" s="236"/>
      <c r="PA17" s="236"/>
      <c r="PB17" s="236"/>
      <c r="PC17" s="236"/>
      <c r="PD17" s="236"/>
      <c r="PE17" s="236"/>
      <c r="PF17" s="236"/>
      <c r="PG17" s="236"/>
      <c r="PH17" s="236"/>
      <c r="PI17" s="236"/>
      <c r="PJ17" s="236"/>
      <c r="PK17" s="236"/>
      <c r="PL17" s="236"/>
      <c r="PM17" s="236"/>
      <c r="PN17" s="236"/>
      <c r="PO17" s="236"/>
      <c r="PP17" s="236"/>
      <c r="PQ17" s="236"/>
      <c r="PR17" s="236"/>
      <c r="PS17" s="236"/>
      <c r="PT17" s="236"/>
      <c r="PU17" s="236"/>
      <c r="PV17" s="236"/>
      <c r="PW17" s="236"/>
      <c r="PX17" s="236"/>
      <c r="PY17" s="236"/>
      <c r="PZ17" s="236"/>
      <c r="QA17" s="236"/>
      <c r="QB17" s="236"/>
      <c r="QC17" s="236"/>
      <c r="QD17" s="238"/>
      <c r="QE17" s="238"/>
      <c r="QF17" s="238"/>
      <c r="QG17" s="238"/>
      <c r="QH17" s="238"/>
      <c r="QI17" s="238"/>
      <c r="QJ17" s="238"/>
      <c r="QK17" s="238"/>
      <c r="QL17" s="238"/>
      <c r="QM17" s="236"/>
      <c r="QN17" s="236"/>
      <c r="QO17" s="236"/>
      <c r="QP17" s="236"/>
      <c r="QQ17" s="236"/>
      <c r="QR17" s="236"/>
      <c r="QS17" s="236"/>
      <c r="QT17" s="236"/>
      <c r="QU17" s="236"/>
      <c r="QV17" s="236"/>
      <c r="QW17" s="236"/>
      <c r="QX17" s="236"/>
      <c r="QY17" s="236"/>
      <c r="QZ17" s="236"/>
      <c r="RA17" s="236"/>
      <c r="RB17" s="236"/>
      <c r="RC17" s="236"/>
      <c r="RD17" s="236"/>
      <c r="RE17" s="236"/>
      <c r="RF17" s="236"/>
      <c r="RG17" s="236"/>
      <c r="RH17" s="236"/>
      <c r="RI17" s="236"/>
      <c r="RJ17" s="236"/>
      <c r="RK17" s="236"/>
      <c r="RL17" s="236"/>
      <c r="RM17" s="236"/>
      <c r="RN17" s="236"/>
      <c r="RO17" s="236"/>
      <c r="RP17" s="236"/>
      <c r="RQ17" s="236"/>
      <c r="RR17" s="236"/>
      <c r="RS17" s="236"/>
      <c r="RT17" s="236"/>
      <c r="RU17" s="236"/>
      <c r="RV17" s="236"/>
      <c r="RW17" s="236"/>
      <c r="RX17" s="236"/>
      <c r="RY17" s="236"/>
      <c r="RZ17" s="236"/>
      <c r="SA17" s="236"/>
      <c r="SB17" s="236"/>
      <c r="SC17" s="236"/>
      <c r="SD17" s="238"/>
      <c r="SE17" s="238"/>
      <c r="SF17" s="238"/>
      <c r="SG17" s="238"/>
      <c r="SH17" s="238"/>
      <c r="SI17" s="238"/>
      <c r="SJ17" s="238"/>
      <c r="SK17" s="238"/>
      <c r="SL17" s="236"/>
      <c r="SM17" s="236"/>
      <c r="SN17" s="238"/>
      <c r="SO17" s="238"/>
      <c r="SP17" s="238"/>
      <c r="SQ17" s="238"/>
      <c r="SR17" s="238"/>
      <c r="SS17" s="238"/>
      <c r="ST17" s="238"/>
      <c r="SU17" s="238"/>
      <c r="SV17" s="238"/>
      <c r="SW17" s="236"/>
      <c r="SX17" s="236"/>
      <c r="SY17" s="236"/>
      <c r="SZ17" s="236"/>
      <c r="TA17" s="236"/>
      <c r="TB17" s="236"/>
      <c r="TC17" s="236"/>
      <c r="TD17" s="236"/>
      <c r="TE17" s="236"/>
      <c r="TF17" s="236"/>
      <c r="TG17" s="236"/>
      <c r="TH17" s="236"/>
      <c r="TI17" s="236"/>
      <c r="TJ17" s="236"/>
      <c r="TK17" s="236"/>
      <c r="TL17" s="236"/>
      <c r="TM17" s="236"/>
      <c r="TN17" s="236"/>
      <c r="TO17" s="236"/>
      <c r="TP17" s="236"/>
      <c r="TQ17" s="236"/>
      <c r="TR17" s="236"/>
      <c r="TS17" s="236"/>
      <c r="TT17" s="236"/>
      <c r="TU17" s="236"/>
      <c r="TV17" s="236"/>
      <c r="TW17" s="236"/>
      <c r="TX17" s="236"/>
      <c r="TY17" s="236"/>
      <c r="TZ17" s="236"/>
      <c r="UA17" s="236"/>
      <c r="UB17" s="236"/>
      <c r="UC17" s="236"/>
      <c r="UD17" s="236"/>
      <c r="UE17" s="236"/>
      <c r="UF17" s="236"/>
      <c r="UG17" s="236"/>
      <c r="UH17" s="236"/>
      <c r="UI17" s="236"/>
      <c r="UJ17" s="236"/>
      <c r="UK17" s="236"/>
      <c r="UL17" s="236"/>
      <c r="UM17" s="236"/>
      <c r="UN17" s="236"/>
      <c r="UO17" s="236"/>
      <c r="UP17" s="236"/>
      <c r="UQ17" s="236"/>
      <c r="UR17" s="236"/>
      <c r="US17" s="236"/>
      <c r="UT17" s="236"/>
      <c r="UU17" s="236"/>
      <c r="UV17" s="236"/>
      <c r="UW17" s="236"/>
      <c r="UX17" s="236"/>
      <c r="UY17" s="236"/>
      <c r="UZ17" s="236"/>
      <c r="VA17" s="236"/>
      <c r="VB17" s="236"/>
      <c r="VC17" s="236"/>
      <c r="VD17" s="236"/>
      <c r="VE17" s="236"/>
      <c r="VF17" s="236"/>
      <c r="VG17" s="236"/>
      <c r="VH17" s="236"/>
      <c r="VI17" s="236"/>
      <c r="VJ17" s="236"/>
      <c r="VK17" s="236"/>
      <c r="VL17" s="236"/>
      <c r="VM17" s="236"/>
      <c r="VN17" s="236"/>
      <c r="VO17" s="236"/>
      <c r="VP17" s="236"/>
      <c r="VQ17" s="236"/>
      <c r="VR17" s="240"/>
      <c r="VS17" s="240"/>
      <c r="VT17" s="240"/>
      <c r="VU17" s="240"/>
      <c r="VV17" s="240"/>
      <c r="VW17" s="239"/>
      <c r="VX17" s="239"/>
      <c r="VY17" s="239"/>
      <c r="VZ17" s="239"/>
    </row>
    <row r="18" spans="1:709" ht="20.100000000000001" customHeight="1">
      <c r="A18" s="135">
        <v>11</v>
      </c>
      <c r="B18" s="433" t="str">
        <f>IF('1'!$A$1=1,D18,F18)</f>
        <v>Болгарія</v>
      </c>
      <c r="C18" s="247"/>
      <c r="D18" s="390" t="s">
        <v>187</v>
      </c>
      <c r="E18" s="390"/>
      <c r="F18" s="403" t="s">
        <v>48</v>
      </c>
      <c r="G18" s="242">
        <v>2187.6290445657251</v>
      </c>
      <c r="H18" s="138">
        <v>1875.913556997765</v>
      </c>
      <c r="I18" s="138">
        <v>3064.1328846431429</v>
      </c>
      <c r="J18" s="138">
        <v>2106.2480327565131</v>
      </c>
      <c r="K18" s="138">
        <v>2386.2296281459171</v>
      </c>
      <c r="L18" s="138">
        <v>2806.0716573701538</v>
      </c>
      <c r="M18" s="138">
        <v>2624.9968575289799</v>
      </c>
      <c r="N18" s="138">
        <v>2863.667232220947</v>
      </c>
      <c r="O18" s="138">
        <v>2850.3467619416319</v>
      </c>
      <c r="P18" s="138">
        <v>2276.8984374775309</v>
      </c>
      <c r="Q18" s="138">
        <v>2766.5523162599261</v>
      </c>
      <c r="R18" s="138">
        <v>3509.3410210049701</v>
      </c>
      <c r="S18" s="138">
        <v>3912.30398273429</v>
      </c>
      <c r="T18" s="138">
        <v>3254.2421324845609</v>
      </c>
      <c r="U18" s="138">
        <v>3437.8899320919299</v>
      </c>
      <c r="V18" s="138">
        <v>3286.4578124263899</v>
      </c>
      <c r="W18" s="138">
        <v>3351.776291641605</v>
      </c>
      <c r="X18" s="138">
        <v>3276.6242660242287</v>
      </c>
      <c r="Y18" s="138">
        <v>2859.915739915099</v>
      </c>
      <c r="Z18" s="138">
        <v>2641.9608050443271</v>
      </c>
      <c r="AA18" s="138">
        <v>3160.774183194379</v>
      </c>
      <c r="AB18" s="138">
        <v>2532.8432335635607</v>
      </c>
      <c r="AC18" s="138">
        <v>3171.8712715642359</v>
      </c>
      <c r="AD18" s="138">
        <v>4562.3831884235997</v>
      </c>
      <c r="AE18" s="138">
        <v>4329.0909280134301</v>
      </c>
      <c r="AF18" s="138">
        <v>4831.2349887229302</v>
      </c>
      <c r="AG18" s="138">
        <v>7066.6247454818504</v>
      </c>
      <c r="AH18" s="138">
        <v>5727.9299204495801</v>
      </c>
      <c r="AI18" s="138">
        <v>5800.6537366680295</v>
      </c>
      <c r="AJ18" s="138">
        <v>14954.589961287071</v>
      </c>
      <c r="AK18" s="138">
        <v>11829.07988401878</v>
      </c>
      <c r="AL18" s="138">
        <v>13171.36585665979</v>
      </c>
      <c r="AM18" s="138">
        <v>7116.3222627650302</v>
      </c>
      <c r="AN18" s="138">
        <v>7604.5510580325899</v>
      </c>
      <c r="AO18" s="138">
        <v>9905.078673339749</v>
      </c>
      <c r="AP18" s="138">
        <v>8462.0228622652194</v>
      </c>
      <c r="AQ18" s="138">
        <f t="shared" si="9"/>
        <v>9233.9235189631472</v>
      </c>
      <c r="AR18" s="138">
        <f t="shared" si="10"/>
        <v>10680.965375265998</v>
      </c>
      <c r="AS18" s="138">
        <f t="shared" si="11"/>
        <v>11403.138536684059</v>
      </c>
      <c r="AT18" s="138">
        <f t="shared" si="12"/>
        <v>13890.893859737171</v>
      </c>
      <c r="AU18" s="138">
        <f t="shared" si="13"/>
        <v>12130.277102625259</v>
      </c>
      <c r="AV18" s="138">
        <f t="shared" si="14"/>
        <v>13427.871876745776</v>
      </c>
      <c r="AW18" s="138">
        <f t="shared" si="15"/>
        <v>21954.880582667793</v>
      </c>
      <c r="AX18" s="138">
        <f t="shared" si="16"/>
        <v>45755.689438633664</v>
      </c>
      <c r="AY18" s="243">
        <f>AM18+AN18+AO18+AP18</f>
        <v>33087.974856402587</v>
      </c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8"/>
      <c r="HJ18" s="238"/>
      <c r="HK18" s="238"/>
      <c r="HL18" s="238"/>
      <c r="HM18" s="239"/>
      <c r="HN18" s="239"/>
      <c r="HO18" s="239"/>
      <c r="HP18" s="239"/>
      <c r="HQ18" s="239"/>
      <c r="HR18" s="239"/>
      <c r="HS18" s="239"/>
      <c r="HT18" s="239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8"/>
      <c r="II18" s="238"/>
      <c r="IJ18" s="239"/>
      <c r="IK18" s="239"/>
      <c r="IL18" s="239"/>
      <c r="IM18" s="239"/>
      <c r="IN18" s="239"/>
      <c r="IO18" s="239"/>
      <c r="IP18" s="239"/>
      <c r="IQ18" s="236"/>
      <c r="IR18" s="238"/>
      <c r="IS18" s="238"/>
      <c r="IT18" s="238"/>
      <c r="IU18" s="238"/>
      <c r="IV18" s="238"/>
      <c r="IW18" s="236"/>
      <c r="IX18" s="236"/>
      <c r="IY18" s="236"/>
      <c r="IZ18" s="236"/>
      <c r="JA18" s="236"/>
      <c r="JB18" s="236"/>
      <c r="JC18" s="236"/>
      <c r="JD18" s="236"/>
      <c r="JE18" s="236"/>
      <c r="JF18" s="236"/>
      <c r="JG18" s="236"/>
      <c r="JH18" s="236"/>
      <c r="JI18" s="236"/>
      <c r="JJ18" s="236"/>
      <c r="JK18" s="236"/>
      <c r="JL18" s="236"/>
      <c r="JM18" s="236"/>
      <c r="JN18" s="236"/>
      <c r="JO18" s="236"/>
      <c r="JP18" s="236"/>
      <c r="JQ18" s="236"/>
      <c r="JR18" s="236"/>
      <c r="JS18" s="236"/>
      <c r="JT18" s="236"/>
      <c r="JU18" s="236"/>
      <c r="JV18" s="236"/>
      <c r="JW18" s="236"/>
      <c r="JX18" s="236"/>
      <c r="JY18" s="236"/>
      <c r="JZ18" s="236"/>
      <c r="KA18" s="236"/>
      <c r="KB18" s="236"/>
      <c r="KC18" s="236"/>
      <c r="KD18" s="236"/>
      <c r="KE18" s="236"/>
      <c r="KF18" s="236"/>
      <c r="KG18" s="236"/>
      <c r="KH18" s="236"/>
      <c r="KI18" s="236"/>
      <c r="KJ18" s="236"/>
      <c r="KK18" s="236"/>
      <c r="KL18" s="236"/>
      <c r="KM18" s="236"/>
      <c r="KN18" s="236"/>
      <c r="KO18" s="236"/>
      <c r="KP18" s="236"/>
      <c r="KQ18" s="236"/>
      <c r="KR18" s="236"/>
      <c r="KS18" s="236"/>
      <c r="KT18" s="236"/>
      <c r="KU18" s="236"/>
      <c r="KV18" s="236"/>
      <c r="KW18" s="236"/>
      <c r="KX18" s="236"/>
      <c r="KY18" s="236"/>
      <c r="KZ18" s="236"/>
      <c r="LA18" s="236"/>
      <c r="LB18" s="236"/>
      <c r="LC18" s="236"/>
      <c r="LD18" s="236"/>
      <c r="LE18" s="236"/>
      <c r="LF18" s="236"/>
      <c r="LG18" s="236"/>
      <c r="LH18" s="236"/>
      <c r="LI18" s="236"/>
      <c r="LJ18" s="236"/>
      <c r="LK18" s="236"/>
      <c r="LL18" s="236"/>
      <c r="LM18" s="236"/>
      <c r="LN18" s="236"/>
      <c r="LO18" s="236"/>
      <c r="LP18" s="236"/>
      <c r="LQ18" s="236"/>
      <c r="LR18" s="236"/>
      <c r="LS18" s="236"/>
      <c r="LT18" s="236"/>
      <c r="LU18" s="236"/>
      <c r="LV18" s="236"/>
      <c r="LW18" s="236"/>
      <c r="LX18" s="236"/>
      <c r="LY18" s="236"/>
      <c r="LZ18" s="236"/>
      <c r="MA18" s="236"/>
      <c r="MB18" s="236"/>
      <c r="MC18" s="236"/>
      <c r="MD18" s="236"/>
      <c r="ME18" s="236"/>
      <c r="MF18" s="236"/>
      <c r="MG18" s="236"/>
      <c r="MH18" s="236"/>
      <c r="MI18" s="236"/>
      <c r="MJ18" s="236"/>
      <c r="MK18" s="236"/>
      <c r="ML18" s="236"/>
      <c r="MM18" s="236"/>
      <c r="MN18" s="236"/>
      <c r="MO18" s="236"/>
      <c r="MP18" s="236"/>
      <c r="MQ18" s="236"/>
      <c r="MR18" s="236"/>
      <c r="MS18" s="236"/>
      <c r="MT18" s="236"/>
      <c r="MU18" s="236"/>
      <c r="MV18" s="236"/>
      <c r="MW18" s="236"/>
      <c r="MX18" s="236"/>
      <c r="MY18" s="236"/>
      <c r="MZ18" s="236"/>
      <c r="NA18" s="236"/>
      <c r="NB18" s="236"/>
      <c r="NC18" s="236"/>
      <c r="ND18" s="236"/>
      <c r="NE18" s="236"/>
      <c r="NF18" s="236"/>
      <c r="NG18" s="236"/>
      <c r="NH18" s="236"/>
      <c r="NI18" s="236"/>
      <c r="NJ18" s="236"/>
      <c r="NK18" s="236"/>
      <c r="NL18" s="236"/>
      <c r="NM18" s="236"/>
      <c r="NN18" s="236"/>
      <c r="NO18" s="236"/>
      <c r="NP18" s="236"/>
      <c r="NQ18" s="236"/>
      <c r="NR18" s="236"/>
      <c r="NS18" s="236"/>
      <c r="NT18" s="236"/>
      <c r="NU18" s="236"/>
      <c r="NV18" s="236"/>
      <c r="NW18" s="236"/>
      <c r="NX18" s="236"/>
      <c r="NY18" s="236"/>
      <c r="NZ18" s="236"/>
      <c r="OA18" s="236"/>
      <c r="OB18" s="236"/>
      <c r="OC18" s="236"/>
      <c r="OD18" s="236"/>
      <c r="OE18" s="236"/>
      <c r="OF18" s="236"/>
      <c r="OG18" s="236"/>
      <c r="OH18" s="236"/>
      <c r="OI18" s="236"/>
      <c r="OJ18" s="236"/>
      <c r="OK18" s="236"/>
      <c r="OL18" s="236"/>
      <c r="OM18" s="236"/>
      <c r="ON18" s="236"/>
      <c r="OO18" s="236"/>
      <c r="OP18" s="236"/>
      <c r="OQ18" s="236"/>
      <c r="OR18" s="236"/>
      <c r="OS18" s="236"/>
      <c r="OT18" s="236"/>
      <c r="OU18" s="236"/>
      <c r="OV18" s="236"/>
      <c r="OW18" s="236"/>
      <c r="OX18" s="236"/>
      <c r="OY18" s="236"/>
      <c r="OZ18" s="236"/>
      <c r="PA18" s="236"/>
      <c r="PB18" s="236"/>
      <c r="PC18" s="236"/>
      <c r="PD18" s="236"/>
      <c r="PE18" s="236"/>
      <c r="PF18" s="236"/>
      <c r="PG18" s="236"/>
      <c r="PH18" s="236"/>
      <c r="PI18" s="236"/>
      <c r="PJ18" s="236"/>
      <c r="PK18" s="236"/>
      <c r="PL18" s="236"/>
      <c r="PM18" s="236"/>
      <c r="PN18" s="236"/>
      <c r="PO18" s="236"/>
      <c r="PP18" s="236"/>
      <c r="PQ18" s="236"/>
      <c r="PR18" s="236"/>
      <c r="PS18" s="236"/>
      <c r="PT18" s="236"/>
      <c r="PU18" s="236"/>
      <c r="PV18" s="236"/>
      <c r="PW18" s="236"/>
      <c r="PX18" s="236"/>
      <c r="PY18" s="236"/>
      <c r="PZ18" s="236"/>
      <c r="QA18" s="236"/>
      <c r="QB18" s="236"/>
      <c r="QC18" s="236"/>
      <c r="QD18" s="238"/>
      <c r="QE18" s="238"/>
      <c r="QF18" s="238"/>
      <c r="QG18" s="238"/>
      <c r="QH18" s="238"/>
      <c r="QI18" s="238"/>
      <c r="QJ18" s="238"/>
      <c r="QK18" s="238"/>
      <c r="QL18" s="238"/>
      <c r="QM18" s="236"/>
      <c r="QN18" s="236"/>
      <c r="QO18" s="236"/>
      <c r="QP18" s="236"/>
      <c r="QQ18" s="236"/>
      <c r="QR18" s="236"/>
      <c r="QS18" s="236"/>
      <c r="QT18" s="236"/>
      <c r="QU18" s="236"/>
      <c r="QV18" s="236"/>
      <c r="QW18" s="236"/>
      <c r="QX18" s="236"/>
      <c r="QY18" s="236"/>
      <c r="QZ18" s="236"/>
      <c r="RA18" s="236"/>
      <c r="RB18" s="236"/>
      <c r="RC18" s="236"/>
      <c r="RD18" s="236"/>
      <c r="RE18" s="236"/>
      <c r="RF18" s="236"/>
      <c r="RG18" s="236"/>
      <c r="RH18" s="236"/>
      <c r="RI18" s="236"/>
      <c r="RJ18" s="236"/>
      <c r="RK18" s="236"/>
      <c r="RL18" s="236"/>
      <c r="RM18" s="236"/>
      <c r="RN18" s="236"/>
      <c r="RO18" s="236"/>
      <c r="RP18" s="236"/>
      <c r="RQ18" s="236"/>
      <c r="RR18" s="236"/>
      <c r="RS18" s="236"/>
      <c r="RT18" s="236"/>
      <c r="RU18" s="236"/>
      <c r="RV18" s="236"/>
      <c r="RW18" s="236"/>
      <c r="RX18" s="236"/>
      <c r="RY18" s="236"/>
      <c r="RZ18" s="236"/>
      <c r="SA18" s="236"/>
      <c r="SB18" s="236"/>
      <c r="SC18" s="236"/>
      <c r="SD18" s="238"/>
      <c r="SE18" s="238"/>
      <c r="SF18" s="238"/>
      <c r="SG18" s="238"/>
      <c r="SH18" s="238"/>
      <c r="SI18" s="238"/>
      <c r="SJ18" s="238"/>
      <c r="SK18" s="238"/>
      <c r="SL18" s="236"/>
      <c r="SM18" s="236"/>
      <c r="SN18" s="238"/>
      <c r="SO18" s="238"/>
      <c r="SP18" s="238"/>
      <c r="SQ18" s="238"/>
      <c r="SR18" s="238"/>
      <c r="SS18" s="238"/>
      <c r="ST18" s="238"/>
      <c r="SU18" s="238"/>
      <c r="SV18" s="238"/>
      <c r="SW18" s="236"/>
      <c r="SX18" s="236"/>
      <c r="SY18" s="236"/>
      <c r="SZ18" s="236"/>
      <c r="TA18" s="236"/>
      <c r="TB18" s="236"/>
      <c r="TC18" s="236"/>
      <c r="TD18" s="236"/>
      <c r="TE18" s="236"/>
      <c r="TF18" s="236"/>
      <c r="TG18" s="236"/>
      <c r="TH18" s="236"/>
      <c r="TI18" s="236"/>
      <c r="TJ18" s="236"/>
      <c r="TK18" s="236"/>
      <c r="TL18" s="236"/>
      <c r="TM18" s="236"/>
      <c r="TN18" s="236"/>
      <c r="TO18" s="236"/>
      <c r="TP18" s="236"/>
      <c r="TQ18" s="236"/>
      <c r="TR18" s="236"/>
      <c r="TS18" s="236"/>
      <c r="TT18" s="236"/>
      <c r="TU18" s="236"/>
      <c r="TV18" s="236"/>
      <c r="TW18" s="236"/>
      <c r="TX18" s="236"/>
      <c r="TY18" s="236"/>
      <c r="TZ18" s="236"/>
      <c r="UA18" s="236"/>
      <c r="UB18" s="236"/>
      <c r="UC18" s="236"/>
      <c r="UD18" s="236"/>
      <c r="UE18" s="236"/>
      <c r="UF18" s="236"/>
      <c r="UG18" s="236"/>
      <c r="UH18" s="236"/>
      <c r="UI18" s="236"/>
      <c r="UJ18" s="236"/>
      <c r="UK18" s="236"/>
      <c r="UL18" s="236"/>
      <c r="UM18" s="236"/>
      <c r="UN18" s="236"/>
      <c r="UO18" s="236"/>
      <c r="UP18" s="236"/>
      <c r="UQ18" s="236"/>
      <c r="UR18" s="236"/>
      <c r="US18" s="236"/>
      <c r="UT18" s="236"/>
      <c r="UU18" s="236"/>
      <c r="UV18" s="236"/>
      <c r="UW18" s="236"/>
      <c r="UX18" s="236"/>
      <c r="UY18" s="236"/>
      <c r="UZ18" s="236"/>
      <c r="VA18" s="236"/>
      <c r="VB18" s="236"/>
      <c r="VC18" s="236"/>
      <c r="VD18" s="236"/>
      <c r="VE18" s="236"/>
      <c r="VF18" s="236"/>
      <c r="VG18" s="236"/>
      <c r="VH18" s="236"/>
      <c r="VI18" s="236"/>
      <c r="VJ18" s="236"/>
      <c r="VK18" s="236"/>
      <c r="VL18" s="236"/>
      <c r="VM18" s="236"/>
      <c r="VN18" s="236"/>
      <c r="VO18" s="236"/>
      <c r="VP18" s="236"/>
      <c r="VQ18" s="236"/>
      <c r="VR18" s="240"/>
      <c r="VS18" s="240"/>
      <c r="VT18" s="240"/>
      <c r="VU18" s="240"/>
      <c r="VV18" s="240"/>
      <c r="VW18" s="239"/>
      <c r="VX18" s="239"/>
      <c r="VY18" s="239"/>
      <c r="VZ18" s="239"/>
    </row>
    <row r="19" spans="1:709" ht="20.100000000000001" customHeight="1">
      <c r="A19" s="135">
        <v>12</v>
      </c>
      <c r="B19" s="433" t="str">
        <f>IF('1'!$A$1=1,D19,F19)</f>
        <v>Чехія</v>
      </c>
      <c r="C19" s="247"/>
      <c r="D19" s="390" t="s">
        <v>175</v>
      </c>
      <c r="E19" s="390"/>
      <c r="F19" s="403" t="s">
        <v>59</v>
      </c>
      <c r="G19" s="242">
        <v>2011.237642067802</v>
      </c>
      <c r="H19" s="138">
        <v>1937.7761888737</v>
      </c>
      <c r="I19" s="138">
        <v>2089.8227537030102</v>
      </c>
      <c r="J19" s="138">
        <v>2255.3634992489751</v>
      </c>
      <c r="K19" s="138">
        <v>2058.2062295904871</v>
      </c>
      <c r="L19" s="138">
        <v>2794.3587898400551</v>
      </c>
      <c r="M19" s="138">
        <v>2855.1196117446261</v>
      </c>
      <c r="N19" s="138">
        <v>2704.0025349296011</v>
      </c>
      <c r="O19" s="138">
        <v>3378.1280452891997</v>
      </c>
      <c r="P19" s="138">
        <v>3443.8726133419505</v>
      </c>
      <c r="Q19" s="138">
        <v>3239.9395853073302</v>
      </c>
      <c r="R19" s="138">
        <v>4040.1621749443702</v>
      </c>
      <c r="S19" s="138">
        <v>4241.8791444553299</v>
      </c>
      <c r="T19" s="138">
        <v>4085.8548057641501</v>
      </c>
      <c r="U19" s="138">
        <v>4639.6866917252801</v>
      </c>
      <c r="V19" s="138">
        <v>4488.9961137321006</v>
      </c>
      <c r="W19" s="138">
        <v>4810.1227566779498</v>
      </c>
      <c r="X19" s="138">
        <v>4722.5293384800598</v>
      </c>
      <c r="Y19" s="138">
        <v>4145.3640961336405</v>
      </c>
      <c r="Z19" s="138">
        <v>3630.1285143310483</v>
      </c>
      <c r="AA19" s="138">
        <v>3129.886001049997</v>
      </c>
      <c r="AB19" s="138">
        <v>3716.1806592397502</v>
      </c>
      <c r="AC19" s="138">
        <v>4099.2731133335001</v>
      </c>
      <c r="AD19" s="138">
        <v>5525.7693808945205</v>
      </c>
      <c r="AE19" s="138">
        <v>6548.1376548657699</v>
      </c>
      <c r="AF19" s="138">
        <v>9067.6667211595395</v>
      </c>
      <c r="AG19" s="138">
        <v>8936.7281313033</v>
      </c>
      <c r="AH19" s="138">
        <v>5569.2044268363807</v>
      </c>
      <c r="AI19" s="138">
        <v>6676.2480021474894</v>
      </c>
      <c r="AJ19" s="138">
        <v>9626.7219978204303</v>
      </c>
      <c r="AK19" s="138">
        <v>8794.4344091760904</v>
      </c>
      <c r="AL19" s="138">
        <v>8087.4277271257006</v>
      </c>
      <c r="AM19" s="138">
        <v>8582.9774745652703</v>
      </c>
      <c r="AN19" s="138">
        <v>8976.7584878006601</v>
      </c>
      <c r="AO19" s="138">
        <v>7029.4685568302393</v>
      </c>
      <c r="AP19" s="138">
        <v>6421.2515609109305</v>
      </c>
      <c r="AQ19" s="138">
        <f t="shared" si="9"/>
        <v>8294.2000838934873</v>
      </c>
      <c r="AR19" s="138">
        <f t="shared" si="10"/>
        <v>10411.68716610477</v>
      </c>
      <c r="AS19" s="138">
        <f t="shared" si="11"/>
        <v>14102.102418882849</v>
      </c>
      <c r="AT19" s="138">
        <f t="shared" si="12"/>
        <v>17456.416755676863</v>
      </c>
      <c r="AU19" s="138">
        <f t="shared" si="13"/>
        <v>17308.144705622697</v>
      </c>
      <c r="AV19" s="138">
        <f t="shared" si="14"/>
        <v>16471.10915451777</v>
      </c>
      <c r="AW19" s="138">
        <f t="shared" si="15"/>
        <v>30121.73693416499</v>
      </c>
      <c r="AX19" s="138">
        <f t="shared" si="16"/>
        <v>33184.83213626971</v>
      </c>
      <c r="AY19" s="243">
        <f>AM19+AN19+AO19+AP19</f>
        <v>31010.456080107098</v>
      </c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8"/>
      <c r="HJ19" s="238"/>
      <c r="HK19" s="238"/>
      <c r="HL19" s="238"/>
      <c r="HM19" s="239"/>
      <c r="HN19" s="239"/>
      <c r="HO19" s="239"/>
      <c r="HP19" s="239"/>
      <c r="HQ19" s="239"/>
      <c r="HR19" s="239"/>
      <c r="HS19" s="239"/>
      <c r="HT19" s="239"/>
      <c r="HU19" s="236"/>
      <c r="HV19" s="236"/>
      <c r="HW19" s="236"/>
      <c r="HX19" s="236"/>
      <c r="HY19" s="236"/>
      <c r="HZ19" s="236"/>
      <c r="IA19" s="236"/>
      <c r="IB19" s="236"/>
      <c r="IC19" s="236"/>
      <c r="ID19" s="236"/>
      <c r="IE19" s="236"/>
      <c r="IF19" s="236"/>
      <c r="IG19" s="236"/>
      <c r="IH19" s="238"/>
      <c r="II19" s="238"/>
      <c r="IJ19" s="239"/>
      <c r="IK19" s="239"/>
      <c r="IL19" s="239"/>
      <c r="IM19" s="239"/>
      <c r="IN19" s="239"/>
      <c r="IO19" s="239"/>
      <c r="IP19" s="239"/>
      <c r="IQ19" s="236"/>
      <c r="IR19" s="238"/>
      <c r="IS19" s="238"/>
      <c r="IT19" s="238"/>
      <c r="IU19" s="238"/>
      <c r="IV19" s="238"/>
      <c r="IW19" s="236"/>
      <c r="IX19" s="236"/>
      <c r="IY19" s="236"/>
      <c r="IZ19" s="236"/>
      <c r="JA19" s="236"/>
      <c r="JB19" s="236"/>
      <c r="JC19" s="236"/>
      <c r="JD19" s="236"/>
      <c r="JE19" s="236"/>
      <c r="JF19" s="236"/>
      <c r="JG19" s="236"/>
      <c r="JH19" s="236"/>
      <c r="JI19" s="236"/>
      <c r="JJ19" s="236"/>
      <c r="JK19" s="236"/>
      <c r="JL19" s="236"/>
      <c r="JM19" s="236"/>
      <c r="JN19" s="236"/>
      <c r="JO19" s="236"/>
      <c r="JP19" s="236"/>
      <c r="JQ19" s="236"/>
      <c r="JR19" s="236"/>
      <c r="JS19" s="236"/>
      <c r="JT19" s="236"/>
      <c r="JU19" s="236"/>
      <c r="JV19" s="236"/>
      <c r="JW19" s="236"/>
      <c r="JX19" s="236"/>
      <c r="JY19" s="236"/>
      <c r="JZ19" s="236"/>
      <c r="KA19" s="236"/>
      <c r="KB19" s="236"/>
      <c r="KC19" s="236"/>
      <c r="KD19" s="236"/>
      <c r="KE19" s="236"/>
      <c r="KF19" s="236"/>
      <c r="KG19" s="236"/>
      <c r="KH19" s="236"/>
      <c r="KI19" s="236"/>
      <c r="KJ19" s="236"/>
      <c r="KK19" s="236"/>
      <c r="KL19" s="236"/>
      <c r="KM19" s="236"/>
      <c r="KN19" s="236"/>
      <c r="KO19" s="236"/>
      <c r="KP19" s="236"/>
      <c r="KQ19" s="236"/>
      <c r="KR19" s="236"/>
      <c r="KS19" s="236"/>
      <c r="KT19" s="236"/>
      <c r="KU19" s="236"/>
      <c r="KV19" s="236"/>
      <c r="KW19" s="236"/>
      <c r="KX19" s="236"/>
      <c r="KY19" s="236"/>
      <c r="KZ19" s="236"/>
      <c r="LA19" s="236"/>
      <c r="LB19" s="236"/>
      <c r="LC19" s="236"/>
      <c r="LD19" s="236"/>
      <c r="LE19" s="236"/>
      <c r="LF19" s="236"/>
      <c r="LG19" s="236"/>
      <c r="LH19" s="236"/>
      <c r="LI19" s="236"/>
      <c r="LJ19" s="236"/>
      <c r="LK19" s="236"/>
      <c r="LL19" s="236"/>
      <c r="LM19" s="236"/>
      <c r="LN19" s="236"/>
      <c r="LO19" s="236"/>
      <c r="LP19" s="236"/>
      <c r="LQ19" s="236"/>
      <c r="LR19" s="236"/>
      <c r="LS19" s="236"/>
      <c r="LT19" s="236"/>
      <c r="LU19" s="236"/>
      <c r="LV19" s="236"/>
      <c r="LW19" s="236"/>
      <c r="LX19" s="236"/>
      <c r="LY19" s="236"/>
      <c r="LZ19" s="236"/>
      <c r="MA19" s="236"/>
      <c r="MB19" s="236"/>
      <c r="MC19" s="236"/>
      <c r="MD19" s="236"/>
      <c r="ME19" s="236"/>
      <c r="MF19" s="236"/>
      <c r="MG19" s="236"/>
      <c r="MH19" s="236"/>
      <c r="MI19" s="236"/>
      <c r="MJ19" s="236"/>
      <c r="MK19" s="236"/>
      <c r="ML19" s="236"/>
      <c r="MM19" s="236"/>
      <c r="MN19" s="236"/>
      <c r="MO19" s="236"/>
      <c r="MP19" s="236"/>
      <c r="MQ19" s="236"/>
      <c r="MR19" s="236"/>
      <c r="MS19" s="236"/>
      <c r="MT19" s="236"/>
      <c r="MU19" s="236"/>
      <c r="MV19" s="236"/>
      <c r="MW19" s="236"/>
      <c r="MX19" s="236"/>
      <c r="MY19" s="236"/>
      <c r="MZ19" s="236"/>
      <c r="NA19" s="236"/>
      <c r="NB19" s="236"/>
      <c r="NC19" s="236"/>
      <c r="ND19" s="236"/>
      <c r="NE19" s="236"/>
      <c r="NF19" s="236"/>
      <c r="NG19" s="236"/>
      <c r="NH19" s="236"/>
      <c r="NI19" s="236"/>
      <c r="NJ19" s="236"/>
      <c r="NK19" s="236"/>
      <c r="NL19" s="236"/>
      <c r="NM19" s="236"/>
      <c r="NN19" s="236"/>
      <c r="NO19" s="236"/>
      <c r="NP19" s="236"/>
      <c r="NQ19" s="236"/>
      <c r="NR19" s="236"/>
      <c r="NS19" s="236"/>
      <c r="NT19" s="236"/>
      <c r="NU19" s="236"/>
      <c r="NV19" s="236"/>
      <c r="NW19" s="236"/>
      <c r="NX19" s="236"/>
      <c r="NY19" s="236"/>
      <c r="NZ19" s="236"/>
      <c r="OA19" s="236"/>
      <c r="OB19" s="236"/>
      <c r="OC19" s="236"/>
      <c r="OD19" s="236"/>
      <c r="OE19" s="236"/>
      <c r="OF19" s="236"/>
      <c r="OG19" s="236"/>
      <c r="OH19" s="236"/>
      <c r="OI19" s="236"/>
      <c r="OJ19" s="236"/>
      <c r="OK19" s="236"/>
      <c r="OL19" s="236"/>
      <c r="OM19" s="236"/>
      <c r="ON19" s="236"/>
      <c r="OO19" s="236"/>
      <c r="OP19" s="236"/>
      <c r="OQ19" s="236"/>
      <c r="OR19" s="236"/>
      <c r="OS19" s="236"/>
      <c r="OT19" s="236"/>
      <c r="OU19" s="236"/>
      <c r="OV19" s="236"/>
      <c r="OW19" s="236"/>
      <c r="OX19" s="236"/>
      <c r="OY19" s="236"/>
      <c r="OZ19" s="236"/>
      <c r="PA19" s="236"/>
      <c r="PB19" s="236"/>
      <c r="PC19" s="236"/>
      <c r="PD19" s="236"/>
      <c r="PE19" s="236"/>
      <c r="PF19" s="236"/>
      <c r="PG19" s="236"/>
      <c r="PH19" s="236"/>
      <c r="PI19" s="236"/>
      <c r="PJ19" s="236"/>
      <c r="PK19" s="236"/>
      <c r="PL19" s="236"/>
      <c r="PM19" s="236"/>
      <c r="PN19" s="236"/>
      <c r="PO19" s="236"/>
      <c r="PP19" s="236"/>
      <c r="PQ19" s="236"/>
      <c r="PR19" s="236"/>
      <c r="PS19" s="236"/>
      <c r="PT19" s="236"/>
      <c r="PU19" s="236"/>
      <c r="PV19" s="236"/>
      <c r="PW19" s="236"/>
      <c r="PX19" s="236"/>
      <c r="PY19" s="236"/>
      <c r="PZ19" s="236"/>
      <c r="QA19" s="236"/>
      <c r="QB19" s="236"/>
      <c r="QC19" s="236"/>
      <c r="QD19" s="238"/>
      <c r="QE19" s="238"/>
      <c r="QF19" s="238"/>
      <c r="QG19" s="238"/>
      <c r="QH19" s="238"/>
      <c r="QI19" s="238"/>
      <c r="QJ19" s="238"/>
      <c r="QK19" s="238"/>
      <c r="QL19" s="238"/>
      <c r="QM19" s="236"/>
      <c r="QN19" s="236"/>
      <c r="QO19" s="236"/>
      <c r="QP19" s="236"/>
      <c r="QQ19" s="236"/>
      <c r="QR19" s="236"/>
      <c r="QS19" s="236"/>
      <c r="QT19" s="236"/>
      <c r="QU19" s="236"/>
      <c r="QV19" s="236"/>
      <c r="QW19" s="236"/>
      <c r="QX19" s="236"/>
      <c r="QY19" s="236"/>
      <c r="QZ19" s="236"/>
      <c r="RA19" s="236"/>
      <c r="RB19" s="236"/>
      <c r="RC19" s="236"/>
      <c r="RD19" s="236"/>
      <c r="RE19" s="236"/>
      <c r="RF19" s="236"/>
      <c r="RG19" s="236"/>
      <c r="RH19" s="236"/>
      <c r="RI19" s="236"/>
      <c r="RJ19" s="236"/>
      <c r="RK19" s="236"/>
      <c r="RL19" s="236"/>
      <c r="RM19" s="236"/>
      <c r="RN19" s="236"/>
      <c r="RO19" s="236"/>
      <c r="RP19" s="236"/>
      <c r="RQ19" s="236"/>
      <c r="RR19" s="236"/>
      <c r="RS19" s="236"/>
      <c r="RT19" s="236"/>
      <c r="RU19" s="236"/>
      <c r="RV19" s="236"/>
      <c r="RW19" s="236"/>
      <c r="RX19" s="236"/>
      <c r="RY19" s="236"/>
      <c r="RZ19" s="236"/>
      <c r="SA19" s="236"/>
      <c r="SB19" s="236"/>
      <c r="SC19" s="236"/>
      <c r="SD19" s="238"/>
      <c r="SE19" s="238"/>
      <c r="SF19" s="238"/>
      <c r="SG19" s="238"/>
      <c r="SH19" s="238"/>
      <c r="SI19" s="238"/>
      <c r="SJ19" s="238"/>
      <c r="SK19" s="238"/>
      <c r="SL19" s="236"/>
      <c r="SM19" s="236"/>
      <c r="SN19" s="238"/>
      <c r="SO19" s="238"/>
      <c r="SP19" s="238"/>
      <c r="SQ19" s="238"/>
      <c r="SR19" s="238"/>
      <c r="SS19" s="238"/>
      <c r="ST19" s="238"/>
      <c r="SU19" s="238"/>
      <c r="SV19" s="238"/>
      <c r="SW19" s="236"/>
      <c r="SX19" s="236"/>
      <c r="SY19" s="236"/>
      <c r="SZ19" s="236"/>
      <c r="TA19" s="236"/>
      <c r="TB19" s="236"/>
      <c r="TC19" s="236"/>
      <c r="TD19" s="236"/>
      <c r="TE19" s="236"/>
      <c r="TF19" s="236"/>
      <c r="TG19" s="236"/>
      <c r="TH19" s="236"/>
      <c r="TI19" s="236"/>
      <c r="TJ19" s="236"/>
      <c r="TK19" s="236"/>
      <c r="TL19" s="236"/>
      <c r="TM19" s="236"/>
      <c r="TN19" s="236"/>
      <c r="TO19" s="236"/>
      <c r="TP19" s="236"/>
      <c r="TQ19" s="236"/>
      <c r="TR19" s="236"/>
      <c r="TS19" s="236"/>
      <c r="TT19" s="236"/>
      <c r="TU19" s="236"/>
      <c r="TV19" s="236"/>
      <c r="TW19" s="236"/>
      <c r="TX19" s="236"/>
      <c r="TY19" s="236"/>
      <c r="TZ19" s="236"/>
      <c r="UA19" s="236"/>
      <c r="UB19" s="236"/>
      <c r="UC19" s="236"/>
      <c r="UD19" s="236"/>
      <c r="UE19" s="236"/>
      <c r="UF19" s="236"/>
      <c r="UG19" s="236"/>
      <c r="UH19" s="236"/>
      <c r="UI19" s="236"/>
      <c r="UJ19" s="236"/>
      <c r="UK19" s="236"/>
      <c r="UL19" s="236"/>
      <c r="UM19" s="236"/>
      <c r="UN19" s="236"/>
      <c r="UO19" s="236"/>
      <c r="UP19" s="236"/>
      <c r="UQ19" s="236"/>
      <c r="UR19" s="236"/>
      <c r="US19" s="236"/>
      <c r="UT19" s="236"/>
      <c r="UU19" s="236"/>
      <c r="UV19" s="236"/>
      <c r="UW19" s="236"/>
      <c r="UX19" s="236"/>
      <c r="UY19" s="236"/>
      <c r="UZ19" s="236"/>
      <c r="VA19" s="236"/>
      <c r="VB19" s="236"/>
      <c r="VC19" s="236"/>
      <c r="VD19" s="236"/>
      <c r="VE19" s="236"/>
      <c r="VF19" s="236"/>
      <c r="VG19" s="236"/>
      <c r="VH19" s="236"/>
      <c r="VI19" s="236"/>
      <c r="VJ19" s="236"/>
      <c r="VK19" s="236"/>
      <c r="VL19" s="236"/>
      <c r="VM19" s="236"/>
      <c r="VN19" s="236"/>
      <c r="VO19" s="236"/>
      <c r="VP19" s="236"/>
      <c r="VQ19" s="236"/>
      <c r="VR19" s="240"/>
      <c r="VS19" s="240"/>
      <c r="VT19" s="240"/>
      <c r="VU19" s="240"/>
      <c r="VV19" s="240"/>
      <c r="VW19" s="239"/>
      <c r="VX19" s="239"/>
      <c r="VY19" s="239"/>
      <c r="VZ19" s="239"/>
    </row>
    <row r="20" spans="1:709" ht="20.100000000000001" customHeight="1">
      <c r="A20" s="135">
        <v>13</v>
      </c>
      <c r="B20" s="433" t="str">
        <f>IF('1'!$A$1=1,D20,F20)</f>
        <v>Молдова</v>
      </c>
      <c r="C20" s="411"/>
      <c r="D20" s="403" t="s">
        <v>203</v>
      </c>
      <c r="E20" s="403"/>
      <c r="F20" s="390" t="s">
        <v>65</v>
      </c>
      <c r="G20" s="242">
        <v>2039.5480674785749</v>
      </c>
      <c r="H20" s="138">
        <v>3083.539964695708</v>
      </c>
      <c r="I20" s="138">
        <v>3453.8494059229197</v>
      </c>
      <c r="J20" s="138">
        <v>2820.9811936611786</v>
      </c>
      <c r="K20" s="138">
        <v>2318.3899543751477</v>
      </c>
      <c r="L20" s="138">
        <v>3067.102215785616</v>
      </c>
      <c r="M20" s="138">
        <v>3375.4079291737698</v>
      </c>
      <c r="N20" s="138">
        <v>3390.8058460634402</v>
      </c>
      <c r="O20" s="138">
        <v>2941.0240578038665</v>
      </c>
      <c r="P20" s="138">
        <v>4575.7525947858103</v>
      </c>
      <c r="Q20" s="138">
        <v>5542.7882674059301</v>
      </c>
      <c r="R20" s="138">
        <v>5540.0589440859903</v>
      </c>
      <c r="S20" s="138">
        <v>4924.8686172508696</v>
      </c>
      <c r="T20" s="138">
        <v>5434.6848777078403</v>
      </c>
      <c r="U20" s="138">
        <v>5487.5511494377206</v>
      </c>
      <c r="V20" s="138">
        <v>5449.7731420339996</v>
      </c>
      <c r="W20" s="138">
        <v>4112.2830663291097</v>
      </c>
      <c r="X20" s="138">
        <v>5012.1503468809005</v>
      </c>
      <c r="Y20" s="138">
        <v>5005.8332419158396</v>
      </c>
      <c r="Z20" s="138">
        <v>4482.0226034338393</v>
      </c>
      <c r="AA20" s="138">
        <v>3667.7624538823902</v>
      </c>
      <c r="AB20" s="138">
        <v>3903.0582881701903</v>
      </c>
      <c r="AC20" s="138">
        <v>5275.51285090489</v>
      </c>
      <c r="AD20" s="138">
        <v>5539.3211736502699</v>
      </c>
      <c r="AE20" s="138">
        <v>4711.98167092118</v>
      </c>
      <c r="AF20" s="138">
        <v>5647.3667531958799</v>
      </c>
      <c r="AG20" s="138">
        <v>6443.4561324910792</v>
      </c>
      <c r="AH20" s="138">
        <v>6551.6022896112099</v>
      </c>
      <c r="AI20" s="138">
        <v>4857.3824964280402</v>
      </c>
      <c r="AJ20" s="138">
        <v>7943.7970164868302</v>
      </c>
      <c r="AK20" s="138">
        <v>9322.4943299344905</v>
      </c>
      <c r="AL20" s="138">
        <v>7789.1235922764299</v>
      </c>
      <c r="AM20" s="138">
        <v>7087.7936812374701</v>
      </c>
      <c r="AN20" s="138">
        <v>7398.1486032758403</v>
      </c>
      <c r="AO20" s="138">
        <v>7712.3527379786301</v>
      </c>
      <c r="AP20" s="138">
        <v>7752.4792399004509</v>
      </c>
      <c r="AQ20" s="138">
        <f t="shared" si="9"/>
        <v>11397.918631758381</v>
      </c>
      <c r="AR20" s="138">
        <f t="shared" si="10"/>
        <v>12151.705945397973</v>
      </c>
      <c r="AS20" s="138">
        <f t="shared" si="11"/>
        <v>18599.623864081597</v>
      </c>
      <c r="AT20" s="138">
        <f t="shared" si="12"/>
        <v>21296.877786430428</v>
      </c>
      <c r="AU20" s="138">
        <f t="shared" si="13"/>
        <v>18612.289258559689</v>
      </c>
      <c r="AV20" s="138">
        <f t="shared" si="14"/>
        <v>18385.654766607742</v>
      </c>
      <c r="AW20" s="138">
        <f t="shared" si="15"/>
        <v>23354.406846219346</v>
      </c>
      <c r="AX20" s="138">
        <f t="shared" si="16"/>
        <v>29912.797435125794</v>
      </c>
      <c r="AY20" s="243">
        <f>AM20+AN20+AO20+AP20</f>
        <v>29950.774262392391</v>
      </c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8"/>
      <c r="HJ20" s="238"/>
      <c r="HK20" s="238"/>
      <c r="HL20" s="238"/>
      <c r="HM20" s="239"/>
      <c r="HN20" s="239"/>
      <c r="HO20" s="239"/>
      <c r="HP20" s="239"/>
      <c r="HQ20" s="239"/>
      <c r="HR20" s="239"/>
      <c r="HS20" s="239"/>
      <c r="HT20" s="239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8"/>
      <c r="II20" s="238"/>
      <c r="IJ20" s="239"/>
      <c r="IK20" s="239"/>
      <c r="IL20" s="239"/>
      <c r="IM20" s="239"/>
      <c r="IN20" s="239"/>
      <c r="IO20" s="239"/>
      <c r="IP20" s="239"/>
      <c r="IQ20" s="236"/>
      <c r="IR20" s="238"/>
      <c r="IS20" s="238"/>
      <c r="IT20" s="238"/>
      <c r="IU20" s="238"/>
      <c r="IV20" s="238"/>
      <c r="IW20" s="236"/>
      <c r="IX20" s="236"/>
      <c r="IY20" s="236"/>
      <c r="IZ20" s="236"/>
      <c r="JA20" s="236"/>
      <c r="JB20" s="236"/>
      <c r="JC20" s="236"/>
      <c r="JD20" s="236"/>
      <c r="JE20" s="236"/>
      <c r="JF20" s="236"/>
      <c r="JG20" s="236"/>
      <c r="JH20" s="236"/>
      <c r="JI20" s="236"/>
      <c r="JJ20" s="236"/>
      <c r="JK20" s="236"/>
      <c r="JL20" s="236"/>
      <c r="JM20" s="236"/>
      <c r="JN20" s="236"/>
      <c r="JO20" s="236"/>
      <c r="JP20" s="236"/>
      <c r="JQ20" s="236"/>
      <c r="JR20" s="236"/>
      <c r="JS20" s="236"/>
      <c r="JT20" s="236"/>
      <c r="JU20" s="236"/>
      <c r="JV20" s="236"/>
      <c r="JW20" s="236"/>
      <c r="JX20" s="236"/>
      <c r="JY20" s="236"/>
      <c r="JZ20" s="236"/>
      <c r="KA20" s="236"/>
      <c r="KB20" s="236"/>
      <c r="KC20" s="236"/>
      <c r="KD20" s="236"/>
      <c r="KE20" s="236"/>
      <c r="KF20" s="236"/>
      <c r="KG20" s="236"/>
      <c r="KH20" s="236"/>
      <c r="KI20" s="236"/>
      <c r="KJ20" s="236"/>
      <c r="KK20" s="236"/>
      <c r="KL20" s="236"/>
      <c r="KM20" s="236"/>
      <c r="KN20" s="236"/>
      <c r="KO20" s="236"/>
      <c r="KP20" s="236"/>
      <c r="KQ20" s="236"/>
      <c r="KR20" s="236"/>
      <c r="KS20" s="236"/>
      <c r="KT20" s="236"/>
      <c r="KU20" s="236"/>
      <c r="KV20" s="236"/>
      <c r="KW20" s="236"/>
      <c r="KX20" s="236"/>
      <c r="KY20" s="236"/>
      <c r="KZ20" s="236"/>
      <c r="LA20" s="236"/>
      <c r="LB20" s="236"/>
      <c r="LC20" s="236"/>
      <c r="LD20" s="236"/>
      <c r="LE20" s="236"/>
      <c r="LF20" s="236"/>
      <c r="LG20" s="236"/>
      <c r="LH20" s="236"/>
      <c r="LI20" s="236"/>
      <c r="LJ20" s="236"/>
      <c r="LK20" s="236"/>
      <c r="LL20" s="236"/>
      <c r="LM20" s="236"/>
      <c r="LN20" s="236"/>
      <c r="LO20" s="236"/>
      <c r="LP20" s="236"/>
      <c r="LQ20" s="236"/>
      <c r="LR20" s="236"/>
      <c r="LS20" s="236"/>
      <c r="LT20" s="236"/>
      <c r="LU20" s="236"/>
      <c r="LV20" s="236"/>
      <c r="LW20" s="236"/>
      <c r="LX20" s="236"/>
      <c r="LY20" s="236"/>
      <c r="LZ20" s="236"/>
      <c r="MA20" s="236"/>
      <c r="MB20" s="236"/>
      <c r="MC20" s="236"/>
      <c r="MD20" s="236"/>
      <c r="ME20" s="236"/>
      <c r="MF20" s="236"/>
      <c r="MG20" s="236"/>
      <c r="MH20" s="236"/>
      <c r="MI20" s="236"/>
      <c r="MJ20" s="236"/>
      <c r="MK20" s="236"/>
      <c r="ML20" s="236"/>
      <c r="MM20" s="236"/>
      <c r="MN20" s="236"/>
      <c r="MO20" s="236"/>
      <c r="MP20" s="236"/>
      <c r="MQ20" s="236"/>
      <c r="MR20" s="236"/>
      <c r="MS20" s="236"/>
      <c r="MT20" s="236"/>
      <c r="MU20" s="236"/>
      <c r="MV20" s="236"/>
      <c r="MW20" s="236"/>
      <c r="MX20" s="236"/>
      <c r="MY20" s="236"/>
      <c r="MZ20" s="236"/>
      <c r="NA20" s="236"/>
      <c r="NB20" s="236"/>
      <c r="NC20" s="236"/>
      <c r="ND20" s="236"/>
      <c r="NE20" s="236"/>
      <c r="NF20" s="236"/>
      <c r="NG20" s="236"/>
      <c r="NH20" s="236"/>
      <c r="NI20" s="236"/>
      <c r="NJ20" s="236"/>
      <c r="NK20" s="236"/>
      <c r="NL20" s="236"/>
      <c r="NM20" s="236"/>
      <c r="NN20" s="236"/>
      <c r="NO20" s="236"/>
      <c r="NP20" s="236"/>
      <c r="NQ20" s="236"/>
      <c r="NR20" s="236"/>
      <c r="NS20" s="236"/>
      <c r="NT20" s="236"/>
      <c r="NU20" s="236"/>
      <c r="NV20" s="236"/>
      <c r="NW20" s="236"/>
      <c r="NX20" s="236"/>
      <c r="NY20" s="236"/>
      <c r="NZ20" s="236"/>
      <c r="OA20" s="236"/>
      <c r="OB20" s="236"/>
      <c r="OC20" s="236"/>
      <c r="OD20" s="236"/>
      <c r="OE20" s="236"/>
      <c r="OF20" s="236"/>
      <c r="OG20" s="236"/>
      <c r="OH20" s="236"/>
      <c r="OI20" s="236"/>
      <c r="OJ20" s="236"/>
      <c r="OK20" s="236"/>
      <c r="OL20" s="236"/>
      <c r="OM20" s="236"/>
      <c r="ON20" s="236"/>
      <c r="OO20" s="236"/>
      <c r="OP20" s="236"/>
      <c r="OQ20" s="236"/>
      <c r="OR20" s="236"/>
      <c r="OS20" s="236"/>
      <c r="OT20" s="236"/>
      <c r="OU20" s="236"/>
      <c r="OV20" s="236"/>
      <c r="OW20" s="236"/>
      <c r="OX20" s="236"/>
      <c r="OY20" s="236"/>
      <c r="OZ20" s="236"/>
      <c r="PA20" s="236"/>
      <c r="PB20" s="236"/>
      <c r="PC20" s="236"/>
      <c r="PD20" s="236"/>
      <c r="PE20" s="236"/>
      <c r="PF20" s="236"/>
      <c r="PG20" s="236"/>
      <c r="PH20" s="236"/>
      <c r="PI20" s="236"/>
      <c r="PJ20" s="236"/>
      <c r="PK20" s="236"/>
      <c r="PL20" s="236"/>
      <c r="PM20" s="236"/>
      <c r="PN20" s="236"/>
      <c r="PO20" s="236"/>
      <c r="PP20" s="236"/>
      <c r="PQ20" s="236"/>
      <c r="PR20" s="236"/>
      <c r="PS20" s="236"/>
      <c r="PT20" s="236"/>
      <c r="PU20" s="236"/>
      <c r="PV20" s="236"/>
      <c r="PW20" s="236"/>
      <c r="PX20" s="236"/>
      <c r="PY20" s="236"/>
      <c r="PZ20" s="236"/>
      <c r="QA20" s="236"/>
      <c r="QB20" s="236"/>
      <c r="QC20" s="236"/>
      <c r="QD20" s="238"/>
      <c r="QE20" s="238"/>
      <c r="QF20" s="238"/>
      <c r="QG20" s="238"/>
      <c r="QH20" s="238"/>
      <c r="QI20" s="238"/>
      <c r="QJ20" s="238"/>
      <c r="QK20" s="238"/>
      <c r="QL20" s="238"/>
      <c r="QM20" s="236"/>
      <c r="QN20" s="236"/>
      <c r="QO20" s="236"/>
      <c r="QP20" s="236"/>
      <c r="QQ20" s="236"/>
      <c r="QR20" s="236"/>
      <c r="QS20" s="236"/>
      <c r="QT20" s="236"/>
      <c r="QU20" s="236"/>
      <c r="QV20" s="236"/>
      <c r="QW20" s="236"/>
      <c r="QX20" s="236"/>
      <c r="QY20" s="236"/>
      <c r="QZ20" s="236"/>
      <c r="RA20" s="236"/>
      <c r="RB20" s="236"/>
      <c r="RC20" s="236"/>
      <c r="RD20" s="236"/>
      <c r="RE20" s="236"/>
      <c r="RF20" s="236"/>
      <c r="RG20" s="236"/>
      <c r="RH20" s="236"/>
      <c r="RI20" s="236"/>
      <c r="RJ20" s="236"/>
      <c r="RK20" s="236"/>
      <c r="RL20" s="236"/>
      <c r="RM20" s="236"/>
      <c r="RN20" s="236"/>
      <c r="RO20" s="236"/>
      <c r="RP20" s="236"/>
      <c r="RQ20" s="236"/>
      <c r="RR20" s="236"/>
      <c r="RS20" s="236"/>
      <c r="RT20" s="236"/>
      <c r="RU20" s="236"/>
      <c r="RV20" s="236"/>
      <c r="RW20" s="236"/>
      <c r="RX20" s="236"/>
      <c r="RY20" s="236"/>
      <c r="RZ20" s="236"/>
      <c r="SA20" s="236"/>
      <c r="SB20" s="236"/>
      <c r="SC20" s="236"/>
      <c r="SD20" s="238"/>
      <c r="SE20" s="238"/>
      <c r="SF20" s="238"/>
      <c r="SG20" s="238"/>
      <c r="SH20" s="238"/>
      <c r="SI20" s="238"/>
      <c r="SJ20" s="238"/>
      <c r="SK20" s="238"/>
      <c r="SL20" s="236"/>
      <c r="SM20" s="236"/>
      <c r="SN20" s="238"/>
      <c r="SO20" s="238"/>
      <c r="SP20" s="238"/>
      <c r="SQ20" s="238"/>
      <c r="SR20" s="238"/>
      <c r="SS20" s="238"/>
      <c r="ST20" s="238"/>
      <c r="SU20" s="238"/>
      <c r="SV20" s="238"/>
      <c r="SW20" s="236"/>
      <c r="SX20" s="236"/>
      <c r="SY20" s="236"/>
      <c r="SZ20" s="236"/>
      <c r="TA20" s="236"/>
      <c r="TB20" s="236"/>
      <c r="TC20" s="236"/>
      <c r="TD20" s="236"/>
      <c r="TE20" s="236"/>
      <c r="TF20" s="236"/>
      <c r="TG20" s="236"/>
      <c r="TH20" s="236"/>
      <c r="TI20" s="236"/>
      <c r="TJ20" s="236"/>
      <c r="TK20" s="236"/>
      <c r="TL20" s="236"/>
      <c r="TM20" s="236"/>
      <c r="TN20" s="236"/>
      <c r="TO20" s="236"/>
      <c r="TP20" s="236"/>
      <c r="TQ20" s="236"/>
      <c r="TR20" s="236"/>
      <c r="TS20" s="236"/>
      <c r="TT20" s="236"/>
      <c r="TU20" s="236"/>
      <c r="TV20" s="236"/>
      <c r="TW20" s="236"/>
      <c r="TX20" s="236"/>
      <c r="TY20" s="236"/>
      <c r="TZ20" s="236"/>
      <c r="UA20" s="236"/>
      <c r="UB20" s="236"/>
      <c r="UC20" s="236"/>
      <c r="UD20" s="236"/>
      <c r="UE20" s="236"/>
      <c r="UF20" s="236"/>
      <c r="UG20" s="236"/>
      <c r="UH20" s="236"/>
      <c r="UI20" s="236"/>
      <c r="UJ20" s="236"/>
      <c r="UK20" s="236"/>
      <c r="UL20" s="236"/>
      <c r="UM20" s="236"/>
      <c r="UN20" s="236"/>
      <c r="UO20" s="236"/>
      <c r="UP20" s="236"/>
      <c r="UQ20" s="236"/>
      <c r="UR20" s="236"/>
      <c r="US20" s="236"/>
      <c r="UT20" s="236"/>
      <c r="UU20" s="236"/>
      <c r="UV20" s="236"/>
      <c r="UW20" s="236"/>
      <c r="UX20" s="236"/>
      <c r="UY20" s="236"/>
      <c r="UZ20" s="236"/>
      <c r="VA20" s="236"/>
      <c r="VB20" s="236"/>
      <c r="VC20" s="236"/>
      <c r="VD20" s="236"/>
      <c r="VE20" s="236"/>
      <c r="VF20" s="236"/>
      <c r="VG20" s="236"/>
      <c r="VH20" s="236"/>
      <c r="VI20" s="236"/>
      <c r="VJ20" s="236"/>
      <c r="VK20" s="236"/>
      <c r="VL20" s="236"/>
      <c r="VM20" s="236"/>
      <c r="VN20" s="236"/>
      <c r="VO20" s="236"/>
      <c r="VP20" s="236"/>
      <c r="VQ20" s="236"/>
      <c r="VR20" s="240"/>
      <c r="VS20" s="240"/>
      <c r="VT20" s="240"/>
      <c r="VU20" s="240"/>
      <c r="VV20" s="240"/>
      <c r="VW20" s="239"/>
      <c r="VX20" s="239"/>
      <c r="VY20" s="239"/>
      <c r="VZ20" s="239"/>
    </row>
    <row r="21" spans="1:709" ht="20.100000000000001" customHeight="1">
      <c r="A21" s="135">
        <v>14</v>
      </c>
      <c r="B21" s="433" t="str">
        <f>IF('1'!$A$1=1,D21,F21)</f>
        <v>Угорщина</v>
      </c>
      <c r="C21" s="411"/>
      <c r="D21" s="403" t="s">
        <v>56</v>
      </c>
      <c r="E21" s="403"/>
      <c r="F21" s="403" t="s">
        <v>57</v>
      </c>
      <c r="G21" s="242">
        <v>1709.7209908930158</v>
      </c>
      <c r="H21" s="138">
        <v>1997.4598213314589</v>
      </c>
      <c r="I21" s="138">
        <v>2156.903578136702</v>
      </c>
      <c r="J21" s="138">
        <v>2509.2319356023231</v>
      </c>
      <c r="K21" s="138">
        <v>3157.9100153251679</v>
      </c>
      <c r="L21" s="138">
        <v>3218.5428704396741</v>
      </c>
      <c r="M21" s="138">
        <v>2232.7443085199411</v>
      </c>
      <c r="N21" s="138">
        <v>2644.9535474275131</v>
      </c>
      <c r="O21" s="138">
        <v>3865.6085594678098</v>
      </c>
      <c r="P21" s="138">
        <v>2743.9189320135602</v>
      </c>
      <c r="Q21" s="138">
        <v>3211.3500533151619</v>
      </c>
      <c r="R21" s="138">
        <v>4835.5281418009999</v>
      </c>
      <c r="S21" s="138">
        <v>5421.9636197909895</v>
      </c>
      <c r="T21" s="138">
        <v>4291.4269703805403</v>
      </c>
      <c r="U21" s="138">
        <v>4790.6204929468904</v>
      </c>
      <c r="V21" s="138">
        <v>5344.8124459635901</v>
      </c>
      <c r="W21" s="138">
        <v>5278.1426822491203</v>
      </c>
      <c r="X21" s="138">
        <v>5215.8669007990702</v>
      </c>
      <c r="Y21" s="138">
        <v>3895.7552044229697</v>
      </c>
      <c r="Z21" s="138">
        <v>5045.75185015432</v>
      </c>
      <c r="AA21" s="138">
        <v>3815.4151327974396</v>
      </c>
      <c r="AB21" s="138">
        <v>3038.5411042033384</v>
      </c>
      <c r="AC21" s="138">
        <v>2489.7093443309082</v>
      </c>
      <c r="AD21" s="138">
        <v>3838.2741084445497</v>
      </c>
      <c r="AE21" s="138">
        <v>2938.172664742619</v>
      </c>
      <c r="AF21" s="138">
        <v>4427.22213353814</v>
      </c>
      <c r="AG21" s="138">
        <v>4565.3106708714804</v>
      </c>
      <c r="AH21" s="138">
        <v>4605.8379314662798</v>
      </c>
      <c r="AI21" s="138">
        <v>7103.9360663811403</v>
      </c>
      <c r="AJ21" s="138">
        <v>10206.58201504838</v>
      </c>
      <c r="AK21" s="138">
        <v>11856.247280398518</v>
      </c>
      <c r="AL21" s="138">
        <v>15349.496052974588</v>
      </c>
      <c r="AM21" s="138">
        <v>12079.01126464673</v>
      </c>
      <c r="AN21" s="138">
        <v>5600.9575419237099</v>
      </c>
      <c r="AO21" s="138">
        <v>3944.4976187357097</v>
      </c>
      <c r="AP21" s="138">
        <v>4844.1846973582096</v>
      </c>
      <c r="AQ21" s="138">
        <f t="shared" si="9"/>
        <v>8373.3163259635003</v>
      </c>
      <c r="AR21" s="138">
        <f t="shared" si="10"/>
        <v>11254.150741712296</v>
      </c>
      <c r="AS21" s="138">
        <f t="shared" si="11"/>
        <v>14656.405686597531</v>
      </c>
      <c r="AT21" s="138">
        <f t="shared" si="12"/>
        <v>19848.823529082012</v>
      </c>
      <c r="AU21" s="138">
        <f t="shared" si="13"/>
        <v>19435.516637625482</v>
      </c>
      <c r="AV21" s="138">
        <f t="shared" si="14"/>
        <v>13181.939689776236</v>
      </c>
      <c r="AW21" s="138">
        <f t="shared" si="15"/>
        <v>16536.543400618517</v>
      </c>
      <c r="AX21" s="138">
        <f t="shared" si="16"/>
        <v>44516.261414802626</v>
      </c>
      <c r="AY21" s="243">
        <f t="shared" si="8"/>
        <v>26468.65112266436</v>
      </c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8"/>
      <c r="HJ21" s="238"/>
      <c r="HK21" s="238"/>
      <c r="HL21" s="238"/>
      <c r="HM21" s="239"/>
      <c r="HN21" s="239"/>
      <c r="HO21" s="239"/>
      <c r="HP21" s="239"/>
      <c r="HQ21" s="239"/>
      <c r="HR21" s="239"/>
      <c r="HS21" s="239"/>
      <c r="HT21" s="239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8"/>
      <c r="II21" s="238"/>
      <c r="IJ21" s="239"/>
      <c r="IK21" s="239"/>
      <c r="IL21" s="239"/>
      <c r="IM21" s="239"/>
      <c r="IN21" s="239"/>
      <c r="IO21" s="239"/>
      <c r="IP21" s="239"/>
      <c r="IQ21" s="236"/>
      <c r="IR21" s="238"/>
      <c r="IS21" s="238"/>
      <c r="IT21" s="238"/>
      <c r="IU21" s="238"/>
      <c r="IV21" s="238"/>
      <c r="IW21" s="236"/>
      <c r="IX21" s="236"/>
      <c r="IY21" s="236"/>
      <c r="IZ21" s="236"/>
      <c r="JA21" s="236"/>
      <c r="JB21" s="236"/>
      <c r="JC21" s="236"/>
      <c r="JD21" s="236"/>
      <c r="JE21" s="236"/>
      <c r="JF21" s="236"/>
      <c r="JG21" s="236"/>
      <c r="JH21" s="236"/>
      <c r="JI21" s="236"/>
      <c r="JJ21" s="236"/>
      <c r="JK21" s="236"/>
      <c r="JL21" s="236"/>
      <c r="JM21" s="236"/>
      <c r="JN21" s="236"/>
      <c r="JO21" s="236"/>
      <c r="JP21" s="236"/>
      <c r="JQ21" s="236"/>
      <c r="JR21" s="236"/>
      <c r="JS21" s="236"/>
      <c r="JT21" s="236"/>
      <c r="JU21" s="236"/>
      <c r="JV21" s="236"/>
      <c r="JW21" s="236"/>
      <c r="JX21" s="236"/>
      <c r="JY21" s="236"/>
      <c r="JZ21" s="236"/>
      <c r="KA21" s="236"/>
      <c r="KB21" s="236"/>
      <c r="KC21" s="236"/>
      <c r="KD21" s="236"/>
      <c r="KE21" s="236"/>
      <c r="KF21" s="236"/>
      <c r="KG21" s="236"/>
      <c r="KH21" s="236"/>
      <c r="KI21" s="236"/>
      <c r="KJ21" s="236"/>
      <c r="KK21" s="236"/>
      <c r="KL21" s="236"/>
      <c r="KM21" s="236"/>
      <c r="KN21" s="236"/>
      <c r="KO21" s="236"/>
      <c r="KP21" s="236"/>
      <c r="KQ21" s="236"/>
      <c r="KR21" s="236"/>
      <c r="KS21" s="236"/>
      <c r="KT21" s="236"/>
      <c r="KU21" s="236"/>
      <c r="KV21" s="236"/>
      <c r="KW21" s="236"/>
      <c r="KX21" s="236"/>
      <c r="KY21" s="236"/>
      <c r="KZ21" s="236"/>
      <c r="LA21" s="236"/>
      <c r="LB21" s="236"/>
      <c r="LC21" s="236"/>
      <c r="LD21" s="236"/>
      <c r="LE21" s="236"/>
      <c r="LF21" s="236"/>
      <c r="LG21" s="236"/>
      <c r="LH21" s="236"/>
      <c r="LI21" s="236"/>
      <c r="LJ21" s="236"/>
      <c r="LK21" s="236"/>
      <c r="LL21" s="236"/>
      <c r="LM21" s="236"/>
      <c r="LN21" s="236"/>
      <c r="LO21" s="236"/>
      <c r="LP21" s="236"/>
      <c r="LQ21" s="236"/>
      <c r="LR21" s="236"/>
      <c r="LS21" s="236"/>
      <c r="LT21" s="236"/>
      <c r="LU21" s="236"/>
      <c r="LV21" s="236"/>
      <c r="LW21" s="236"/>
      <c r="LX21" s="236"/>
      <c r="LY21" s="236"/>
      <c r="LZ21" s="236"/>
      <c r="MA21" s="236"/>
      <c r="MB21" s="236"/>
      <c r="MC21" s="236"/>
      <c r="MD21" s="236"/>
      <c r="ME21" s="236"/>
      <c r="MF21" s="236"/>
      <c r="MG21" s="236"/>
      <c r="MH21" s="236"/>
      <c r="MI21" s="236"/>
      <c r="MJ21" s="236"/>
      <c r="MK21" s="236"/>
      <c r="ML21" s="236"/>
      <c r="MM21" s="236"/>
      <c r="MN21" s="236"/>
      <c r="MO21" s="236"/>
      <c r="MP21" s="236"/>
      <c r="MQ21" s="236"/>
      <c r="MR21" s="236"/>
      <c r="MS21" s="236"/>
      <c r="MT21" s="236"/>
      <c r="MU21" s="236"/>
      <c r="MV21" s="236"/>
      <c r="MW21" s="236"/>
      <c r="MX21" s="236"/>
      <c r="MY21" s="236"/>
      <c r="MZ21" s="236"/>
      <c r="NA21" s="236"/>
      <c r="NB21" s="236"/>
      <c r="NC21" s="236"/>
      <c r="ND21" s="236"/>
      <c r="NE21" s="236"/>
      <c r="NF21" s="236"/>
      <c r="NG21" s="236"/>
      <c r="NH21" s="236"/>
      <c r="NI21" s="236"/>
      <c r="NJ21" s="236"/>
      <c r="NK21" s="236"/>
      <c r="NL21" s="236"/>
      <c r="NM21" s="236"/>
      <c r="NN21" s="236"/>
      <c r="NO21" s="236"/>
      <c r="NP21" s="236"/>
      <c r="NQ21" s="236"/>
      <c r="NR21" s="236"/>
      <c r="NS21" s="236"/>
      <c r="NT21" s="236"/>
      <c r="NU21" s="236"/>
      <c r="NV21" s="236"/>
      <c r="NW21" s="236"/>
      <c r="NX21" s="236"/>
      <c r="NY21" s="236"/>
      <c r="NZ21" s="236"/>
      <c r="OA21" s="236"/>
      <c r="OB21" s="236"/>
      <c r="OC21" s="236"/>
      <c r="OD21" s="236"/>
      <c r="OE21" s="236"/>
      <c r="OF21" s="236"/>
      <c r="OG21" s="236"/>
      <c r="OH21" s="236"/>
      <c r="OI21" s="236"/>
      <c r="OJ21" s="236"/>
      <c r="OK21" s="236"/>
      <c r="OL21" s="236"/>
      <c r="OM21" s="236"/>
      <c r="ON21" s="236"/>
      <c r="OO21" s="236"/>
      <c r="OP21" s="236"/>
      <c r="OQ21" s="236"/>
      <c r="OR21" s="236"/>
      <c r="OS21" s="236"/>
      <c r="OT21" s="236"/>
      <c r="OU21" s="236"/>
      <c r="OV21" s="236"/>
      <c r="OW21" s="236"/>
      <c r="OX21" s="236"/>
      <c r="OY21" s="236"/>
      <c r="OZ21" s="236"/>
      <c r="PA21" s="236"/>
      <c r="PB21" s="236"/>
      <c r="PC21" s="236"/>
      <c r="PD21" s="236"/>
      <c r="PE21" s="236"/>
      <c r="PF21" s="236"/>
      <c r="PG21" s="236"/>
      <c r="PH21" s="236"/>
      <c r="PI21" s="236"/>
      <c r="PJ21" s="236"/>
      <c r="PK21" s="236"/>
      <c r="PL21" s="236"/>
      <c r="PM21" s="236"/>
      <c r="PN21" s="236"/>
      <c r="PO21" s="236"/>
      <c r="PP21" s="236"/>
      <c r="PQ21" s="236"/>
      <c r="PR21" s="236"/>
      <c r="PS21" s="236"/>
      <c r="PT21" s="236"/>
      <c r="PU21" s="236"/>
      <c r="PV21" s="236"/>
      <c r="PW21" s="236"/>
      <c r="PX21" s="236"/>
      <c r="PY21" s="236"/>
      <c r="PZ21" s="236"/>
      <c r="QA21" s="236"/>
      <c r="QB21" s="236"/>
      <c r="QC21" s="236"/>
      <c r="QD21" s="238"/>
      <c r="QE21" s="238"/>
      <c r="QF21" s="238"/>
      <c r="QG21" s="238"/>
      <c r="QH21" s="238"/>
      <c r="QI21" s="238"/>
      <c r="QJ21" s="238"/>
      <c r="QK21" s="238"/>
      <c r="QL21" s="238"/>
      <c r="QM21" s="236"/>
      <c r="QN21" s="236"/>
      <c r="QO21" s="236"/>
      <c r="QP21" s="236"/>
      <c r="QQ21" s="236"/>
      <c r="QR21" s="236"/>
      <c r="QS21" s="236"/>
      <c r="QT21" s="236"/>
      <c r="QU21" s="236"/>
      <c r="QV21" s="236"/>
      <c r="QW21" s="236"/>
      <c r="QX21" s="236"/>
      <c r="QY21" s="236"/>
      <c r="QZ21" s="236"/>
      <c r="RA21" s="236"/>
      <c r="RB21" s="236"/>
      <c r="RC21" s="236"/>
      <c r="RD21" s="236"/>
      <c r="RE21" s="236"/>
      <c r="RF21" s="236"/>
      <c r="RG21" s="236"/>
      <c r="RH21" s="236"/>
      <c r="RI21" s="236"/>
      <c r="RJ21" s="236"/>
      <c r="RK21" s="236"/>
      <c r="RL21" s="236"/>
      <c r="RM21" s="236"/>
      <c r="RN21" s="236"/>
      <c r="RO21" s="236"/>
      <c r="RP21" s="236"/>
      <c r="RQ21" s="236"/>
      <c r="RR21" s="236"/>
      <c r="RS21" s="236"/>
      <c r="RT21" s="236"/>
      <c r="RU21" s="236"/>
      <c r="RV21" s="236"/>
      <c r="RW21" s="236"/>
      <c r="RX21" s="236"/>
      <c r="RY21" s="236"/>
      <c r="RZ21" s="236"/>
      <c r="SA21" s="236"/>
      <c r="SB21" s="236"/>
      <c r="SC21" s="236"/>
      <c r="SD21" s="238"/>
      <c r="SE21" s="238"/>
      <c r="SF21" s="238"/>
      <c r="SG21" s="238"/>
      <c r="SH21" s="238"/>
      <c r="SI21" s="238"/>
      <c r="SJ21" s="238"/>
      <c r="SK21" s="238"/>
      <c r="SL21" s="236"/>
      <c r="SM21" s="236"/>
      <c r="SN21" s="238"/>
      <c r="SO21" s="238"/>
      <c r="SP21" s="238"/>
      <c r="SQ21" s="238"/>
      <c r="SR21" s="238"/>
      <c r="SS21" s="238"/>
      <c r="ST21" s="238"/>
      <c r="SU21" s="238"/>
      <c r="SV21" s="238"/>
      <c r="SW21" s="236"/>
      <c r="SX21" s="236"/>
      <c r="SY21" s="236"/>
      <c r="SZ21" s="236"/>
      <c r="TA21" s="236"/>
      <c r="TB21" s="236"/>
      <c r="TC21" s="236"/>
      <c r="TD21" s="236"/>
      <c r="TE21" s="236"/>
      <c r="TF21" s="236"/>
      <c r="TG21" s="236"/>
      <c r="TH21" s="236"/>
      <c r="TI21" s="236"/>
      <c r="TJ21" s="236"/>
      <c r="TK21" s="236"/>
      <c r="TL21" s="236"/>
      <c r="TM21" s="236"/>
      <c r="TN21" s="236"/>
      <c r="TO21" s="236"/>
      <c r="TP21" s="236"/>
      <c r="TQ21" s="236"/>
      <c r="TR21" s="236"/>
      <c r="TS21" s="236"/>
      <c r="TT21" s="236"/>
      <c r="TU21" s="236"/>
      <c r="TV21" s="236"/>
      <c r="TW21" s="236"/>
      <c r="TX21" s="236"/>
      <c r="TY21" s="236"/>
      <c r="TZ21" s="236"/>
      <c r="UA21" s="236"/>
      <c r="UB21" s="236"/>
      <c r="UC21" s="236"/>
      <c r="UD21" s="236"/>
      <c r="UE21" s="236"/>
      <c r="UF21" s="236"/>
      <c r="UG21" s="236"/>
      <c r="UH21" s="236"/>
      <c r="UI21" s="236"/>
      <c r="UJ21" s="236"/>
      <c r="UK21" s="236"/>
      <c r="UL21" s="236"/>
      <c r="UM21" s="236"/>
      <c r="UN21" s="236"/>
      <c r="UO21" s="236"/>
      <c r="UP21" s="236"/>
      <c r="UQ21" s="236"/>
      <c r="UR21" s="236"/>
      <c r="US21" s="236"/>
      <c r="UT21" s="236"/>
      <c r="UU21" s="236"/>
      <c r="UV21" s="236"/>
      <c r="UW21" s="236"/>
      <c r="UX21" s="236"/>
      <c r="UY21" s="236"/>
      <c r="UZ21" s="236"/>
      <c r="VA21" s="236"/>
      <c r="VB21" s="236"/>
      <c r="VC21" s="236"/>
      <c r="VD21" s="236"/>
      <c r="VE21" s="236"/>
      <c r="VF21" s="236"/>
      <c r="VG21" s="236"/>
      <c r="VH21" s="236"/>
      <c r="VI21" s="236"/>
      <c r="VJ21" s="236"/>
      <c r="VK21" s="236"/>
      <c r="VL21" s="236"/>
      <c r="VM21" s="236"/>
      <c r="VN21" s="236"/>
      <c r="VO21" s="236"/>
      <c r="VP21" s="236"/>
      <c r="VQ21" s="236"/>
      <c r="VR21" s="240"/>
      <c r="VS21" s="240"/>
      <c r="VT21" s="240"/>
      <c r="VU21" s="240"/>
      <c r="VV21" s="240"/>
      <c r="VW21" s="239"/>
      <c r="VX21" s="239"/>
      <c r="VY21" s="239"/>
      <c r="VZ21" s="239"/>
    </row>
    <row r="22" spans="1:709" s="251" customFormat="1" ht="20.100000000000001" customHeight="1">
      <c r="A22" s="415">
        <v>15</v>
      </c>
      <c r="B22" s="433" t="str">
        <f>IF('1'!$A$1=1,D22,F22)</f>
        <v>Литва</v>
      </c>
      <c r="C22" s="247"/>
      <c r="D22" s="390" t="s">
        <v>178</v>
      </c>
      <c r="E22" s="390"/>
      <c r="F22" s="400" t="s">
        <v>52</v>
      </c>
      <c r="G22" s="242">
        <v>1075.4817204405299</v>
      </c>
      <c r="H22" s="138">
        <v>1093.0125132050709</v>
      </c>
      <c r="I22" s="138">
        <v>1364.8987846664529</v>
      </c>
      <c r="J22" s="138">
        <v>1343.9359162974899</v>
      </c>
      <c r="K22" s="138">
        <v>1369.8920828009682</v>
      </c>
      <c r="L22" s="138">
        <v>1202.414575281271</v>
      </c>
      <c r="M22" s="138">
        <v>1688.962239108324</v>
      </c>
      <c r="N22" s="138">
        <v>1889.9946682962777</v>
      </c>
      <c r="O22" s="138">
        <v>2248.5725634505429</v>
      </c>
      <c r="P22" s="138">
        <v>2447.2736023491698</v>
      </c>
      <c r="Q22" s="138">
        <v>2688.1774596334708</v>
      </c>
      <c r="R22" s="138">
        <v>2139.7779589238862</v>
      </c>
      <c r="S22" s="138">
        <v>2110.5375712587179</v>
      </c>
      <c r="T22" s="138">
        <v>1908.4185314688898</v>
      </c>
      <c r="U22" s="138">
        <v>2408.9520717916121</v>
      </c>
      <c r="V22" s="138">
        <v>2566.5827213064813</v>
      </c>
      <c r="W22" s="138">
        <v>2786.6126862599999</v>
      </c>
      <c r="X22" s="138">
        <v>2618.7692407413638</v>
      </c>
      <c r="Y22" s="138">
        <v>2475.6283881854411</v>
      </c>
      <c r="Z22" s="138">
        <v>2357.3782939284902</v>
      </c>
      <c r="AA22" s="138">
        <v>2526.2410531271948</v>
      </c>
      <c r="AB22" s="138">
        <v>2516.3811029690901</v>
      </c>
      <c r="AC22" s="138">
        <v>2916.7544227216058</v>
      </c>
      <c r="AD22" s="138">
        <v>3397.9742225779019</v>
      </c>
      <c r="AE22" s="138">
        <v>2903.7603592433879</v>
      </c>
      <c r="AF22" s="138">
        <v>3391.3951951597901</v>
      </c>
      <c r="AG22" s="138">
        <v>4702.9868101116199</v>
      </c>
      <c r="AH22" s="138">
        <v>3799.2344974429702</v>
      </c>
      <c r="AI22" s="138">
        <v>3737.0390240202851</v>
      </c>
      <c r="AJ22" s="138">
        <v>4666.6543367509503</v>
      </c>
      <c r="AK22" s="138">
        <v>6379.6657673640802</v>
      </c>
      <c r="AL22" s="138">
        <v>6015.1923352589602</v>
      </c>
      <c r="AM22" s="138">
        <v>5638.6076908147697</v>
      </c>
      <c r="AN22" s="138">
        <v>5555.7603328186096</v>
      </c>
      <c r="AO22" s="138">
        <v>6279.3624941335502</v>
      </c>
      <c r="AP22" s="138">
        <v>5425.6365272369203</v>
      </c>
      <c r="AQ22" s="138">
        <f t="shared" si="9"/>
        <v>4877.3289346095435</v>
      </c>
      <c r="AR22" s="138">
        <f t="shared" si="10"/>
        <v>6151.2635654868409</v>
      </c>
      <c r="AS22" s="138">
        <f t="shared" si="11"/>
        <v>9523.8015843570684</v>
      </c>
      <c r="AT22" s="138">
        <f t="shared" si="12"/>
        <v>8994.4908958257001</v>
      </c>
      <c r="AU22" s="138">
        <f t="shared" si="13"/>
        <v>10238.388609115294</v>
      </c>
      <c r="AV22" s="138">
        <f t="shared" si="14"/>
        <v>11357.350801395793</v>
      </c>
      <c r="AW22" s="138">
        <f t="shared" si="15"/>
        <v>14797.37686195777</v>
      </c>
      <c r="AX22" s="138">
        <f t="shared" si="16"/>
        <v>20798.551463394273</v>
      </c>
      <c r="AY22" s="243">
        <f>AM22+AN22+AO22+AP22</f>
        <v>22899.367045003848</v>
      </c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8"/>
      <c r="HJ22" s="238"/>
      <c r="HK22" s="238"/>
      <c r="HL22" s="238"/>
      <c r="HM22" s="239"/>
      <c r="HN22" s="239"/>
      <c r="HO22" s="239"/>
      <c r="HP22" s="239"/>
      <c r="HQ22" s="239"/>
      <c r="HR22" s="239"/>
      <c r="HS22" s="239"/>
      <c r="HT22" s="239"/>
      <c r="HU22" s="236"/>
      <c r="HV22" s="236"/>
      <c r="HW22" s="236"/>
      <c r="HX22" s="236"/>
      <c r="HY22" s="236"/>
      <c r="HZ22" s="236"/>
      <c r="IA22" s="236"/>
      <c r="IB22" s="236"/>
      <c r="IC22" s="236"/>
      <c r="ID22" s="236"/>
      <c r="IE22" s="236"/>
      <c r="IF22" s="236"/>
      <c r="IG22" s="236"/>
      <c r="IH22" s="238"/>
      <c r="II22" s="238"/>
      <c r="IJ22" s="239"/>
      <c r="IK22" s="239"/>
      <c r="IL22" s="239"/>
      <c r="IM22" s="239"/>
      <c r="IN22" s="239"/>
      <c r="IO22" s="239"/>
      <c r="IP22" s="239"/>
      <c r="IQ22" s="236"/>
      <c r="IR22" s="238"/>
      <c r="IS22" s="238"/>
      <c r="IT22" s="238"/>
      <c r="IU22" s="238"/>
      <c r="IV22" s="238"/>
      <c r="IW22" s="236"/>
      <c r="IX22" s="236"/>
      <c r="IY22" s="236"/>
      <c r="IZ22" s="236"/>
      <c r="JA22" s="236"/>
      <c r="JB22" s="236"/>
      <c r="JC22" s="236"/>
      <c r="JD22" s="236"/>
      <c r="JE22" s="236"/>
      <c r="JF22" s="236"/>
      <c r="JG22" s="236"/>
      <c r="JH22" s="236"/>
      <c r="JI22" s="236"/>
      <c r="JJ22" s="236"/>
      <c r="JK22" s="236"/>
      <c r="JL22" s="236"/>
      <c r="JM22" s="236"/>
      <c r="JN22" s="236"/>
      <c r="JO22" s="236"/>
      <c r="JP22" s="236"/>
      <c r="JQ22" s="236"/>
      <c r="JR22" s="236"/>
      <c r="JS22" s="236"/>
      <c r="JT22" s="236"/>
      <c r="JU22" s="236"/>
      <c r="JV22" s="236"/>
      <c r="JW22" s="236"/>
      <c r="JX22" s="236"/>
      <c r="JY22" s="236"/>
      <c r="JZ22" s="236"/>
      <c r="KA22" s="236"/>
      <c r="KB22" s="236"/>
      <c r="KC22" s="236"/>
      <c r="KD22" s="236"/>
      <c r="KE22" s="236"/>
      <c r="KF22" s="236"/>
      <c r="KG22" s="236"/>
      <c r="KH22" s="236"/>
      <c r="KI22" s="236"/>
      <c r="KJ22" s="236"/>
      <c r="KK22" s="236"/>
      <c r="KL22" s="236"/>
      <c r="KM22" s="236"/>
      <c r="KN22" s="236"/>
      <c r="KO22" s="236"/>
      <c r="KP22" s="236"/>
      <c r="KQ22" s="236"/>
      <c r="KR22" s="236"/>
      <c r="KS22" s="236"/>
      <c r="KT22" s="236"/>
      <c r="KU22" s="236"/>
      <c r="KV22" s="236"/>
      <c r="KW22" s="236"/>
      <c r="KX22" s="236"/>
      <c r="KY22" s="236"/>
      <c r="KZ22" s="236"/>
      <c r="LA22" s="236"/>
      <c r="LB22" s="236"/>
      <c r="LC22" s="236"/>
      <c r="LD22" s="236"/>
      <c r="LE22" s="236"/>
      <c r="LF22" s="236"/>
      <c r="LG22" s="236"/>
      <c r="LH22" s="236"/>
      <c r="LI22" s="236"/>
      <c r="LJ22" s="236"/>
      <c r="LK22" s="236"/>
      <c r="LL22" s="236"/>
      <c r="LM22" s="236"/>
      <c r="LN22" s="236"/>
      <c r="LO22" s="236"/>
      <c r="LP22" s="236"/>
      <c r="LQ22" s="236"/>
      <c r="LR22" s="236"/>
      <c r="LS22" s="236"/>
      <c r="LT22" s="236"/>
      <c r="LU22" s="236"/>
      <c r="LV22" s="236"/>
      <c r="LW22" s="236"/>
      <c r="LX22" s="236"/>
      <c r="LY22" s="236"/>
      <c r="LZ22" s="236"/>
      <c r="MA22" s="236"/>
      <c r="MB22" s="236"/>
      <c r="MC22" s="236"/>
      <c r="MD22" s="236"/>
      <c r="ME22" s="236"/>
      <c r="MF22" s="236"/>
      <c r="MG22" s="236"/>
      <c r="MH22" s="236"/>
      <c r="MI22" s="236"/>
      <c r="MJ22" s="236"/>
      <c r="MK22" s="236"/>
      <c r="ML22" s="236"/>
      <c r="MM22" s="236"/>
      <c r="MN22" s="236"/>
      <c r="MO22" s="236"/>
      <c r="MP22" s="236"/>
      <c r="MQ22" s="236"/>
      <c r="MR22" s="236"/>
      <c r="MS22" s="236"/>
      <c r="MT22" s="236"/>
      <c r="MU22" s="236"/>
      <c r="MV22" s="236"/>
      <c r="MW22" s="236"/>
      <c r="MX22" s="236"/>
      <c r="MY22" s="236"/>
      <c r="MZ22" s="236"/>
      <c r="NA22" s="236"/>
      <c r="NB22" s="236"/>
      <c r="NC22" s="236"/>
      <c r="ND22" s="236"/>
      <c r="NE22" s="236"/>
      <c r="NF22" s="236"/>
      <c r="NG22" s="236"/>
      <c r="NH22" s="236"/>
      <c r="NI22" s="236"/>
      <c r="NJ22" s="236"/>
      <c r="NK22" s="236"/>
      <c r="NL22" s="236"/>
      <c r="NM22" s="236"/>
      <c r="NN22" s="236"/>
      <c r="NO22" s="236"/>
      <c r="NP22" s="236"/>
      <c r="NQ22" s="236"/>
      <c r="NR22" s="236"/>
      <c r="NS22" s="236"/>
      <c r="NT22" s="236"/>
      <c r="NU22" s="236"/>
      <c r="NV22" s="236"/>
      <c r="NW22" s="236"/>
      <c r="NX22" s="236"/>
      <c r="NY22" s="236"/>
      <c r="NZ22" s="236"/>
      <c r="OA22" s="236"/>
      <c r="OB22" s="236"/>
      <c r="OC22" s="236"/>
      <c r="OD22" s="236"/>
      <c r="OE22" s="236"/>
      <c r="OF22" s="236"/>
      <c r="OG22" s="236"/>
      <c r="OH22" s="236"/>
      <c r="OI22" s="236"/>
      <c r="OJ22" s="236"/>
      <c r="OK22" s="236"/>
      <c r="OL22" s="236"/>
      <c r="OM22" s="236"/>
      <c r="ON22" s="236"/>
      <c r="OO22" s="236"/>
      <c r="OP22" s="236"/>
      <c r="OQ22" s="236"/>
      <c r="OR22" s="236"/>
      <c r="OS22" s="236"/>
      <c r="OT22" s="236"/>
      <c r="OU22" s="236"/>
      <c r="OV22" s="236"/>
      <c r="OW22" s="236"/>
      <c r="OX22" s="236"/>
      <c r="OY22" s="236"/>
      <c r="OZ22" s="236"/>
      <c r="PA22" s="236"/>
      <c r="PB22" s="236"/>
      <c r="PC22" s="236"/>
      <c r="PD22" s="236"/>
      <c r="PE22" s="236"/>
      <c r="PF22" s="236"/>
      <c r="PG22" s="236"/>
      <c r="PH22" s="236"/>
      <c r="PI22" s="236"/>
      <c r="PJ22" s="236"/>
      <c r="PK22" s="236"/>
      <c r="PL22" s="236"/>
      <c r="PM22" s="236"/>
      <c r="PN22" s="236"/>
      <c r="PO22" s="236"/>
      <c r="PP22" s="236"/>
      <c r="PQ22" s="236"/>
      <c r="PR22" s="236"/>
      <c r="PS22" s="236"/>
      <c r="PT22" s="236"/>
      <c r="PU22" s="236"/>
      <c r="PV22" s="236"/>
      <c r="PW22" s="236"/>
      <c r="PX22" s="236"/>
      <c r="PY22" s="236"/>
      <c r="PZ22" s="236"/>
      <c r="QA22" s="236"/>
      <c r="QB22" s="236"/>
      <c r="QC22" s="236"/>
      <c r="QD22" s="238"/>
      <c r="QE22" s="238"/>
      <c r="QF22" s="238"/>
      <c r="QG22" s="238"/>
      <c r="QH22" s="238"/>
      <c r="QI22" s="238"/>
      <c r="QJ22" s="238"/>
      <c r="QK22" s="238"/>
      <c r="QL22" s="238"/>
      <c r="QM22" s="236"/>
      <c r="QN22" s="236"/>
      <c r="QO22" s="236"/>
      <c r="QP22" s="236"/>
      <c r="QQ22" s="236"/>
      <c r="QR22" s="236"/>
      <c r="QS22" s="236"/>
      <c r="QT22" s="236"/>
      <c r="QU22" s="236"/>
      <c r="QV22" s="236"/>
      <c r="QW22" s="236"/>
      <c r="QX22" s="236"/>
      <c r="QY22" s="236"/>
      <c r="QZ22" s="236"/>
      <c r="RA22" s="236"/>
      <c r="RB22" s="236"/>
      <c r="RC22" s="236"/>
      <c r="RD22" s="236"/>
      <c r="RE22" s="236"/>
      <c r="RF22" s="236"/>
      <c r="RG22" s="236"/>
      <c r="RH22" s="236"/>
      <c r="RI22" s="236"/>
      <c r="RJ22" s="236"/>
      <c r="RK22" s="236"/>
      <c r="RL22" s="236"/>
      <c r="RM22" s="236"/>
      <c r="RN22" s="236"/>
      <c r="RO22" s="236"/>
      <c r="RP22" s="236"/>
      <c r="RQ22" s="236"/>
      <c r="RR22" s="236"/>
      <c r="RS22" s="236"/>
      <c r="RT22" s="236"/>
      <c r="RU22" s="236"/>
      <c r="RV22" s="236"/>
      <c r="RW22" s="236"/>
      <c r="RX22" s="236"/>
      <c r="RY22" s="236"/>
      <c r="RZ22" s="236"/>
      <c r="SA22" s="236"/>
      <c r="SB22" s="236"/>
      <c r="SC22" s="236"/>
      <c r="SD22" s="238"/>
      <c r="SE22" s="238"/>
      <c r="SF22" s="238"/>
      <c r="SG22" s="238"/>
      <c r="SH22" s="238"/>
      <c r="SI22" s="238"/>
      <c r="SJ22" s="238"/>
      <c r="SK22" s="238"/>
      <c r="SL22" s="236"/>
      <c r="SM22" s="236"/>
      <c r="SN22" s="238"/>
      <c r="SO22" s="238"/>
      <c r="SP22" s="238"/>
      <c r="SQ22" s="238"/>
      <c r="SR22" s="238"/>
      <c r="SS22" s="238"/>
      <c r="ST22" s="238"/>
      <c r="SU22" s="238"/>
      <c r="SV22" s="238"/>
      <c r="SW22" s="236"/>
      <c r="SX22" s="236"/>
      <c r="SY22" s="236"/>
      <c r="SZ22" s="236"/>
      <c r="TA22" s="236"/>
      <c r="TB22" s="236"/>
      <c r="TC22" s="236"/>
      <c r="TD22" s="236"/>
      <c r="TE22" s="236"/>
      <c r="TF22" s="236"/>
      <c r="TG22" s="236"/>
      <c r="TH22" s="236"/>
      <c r="TI22" s="236"/>
      <c r="TJ22" s="236"/>
      <c r="TK22" s="236"/>
      <c r="TL22" s="236"/>
      <c r="TM22" s="236"/>
      <c r="TN22" s="236"/>
      <c r="TO22" s="236"/>
      <c r="TP22" s="236"/>
      <c r="TQ22" s="236"/>
      <c r="TR22" s="236"/>
      <c r="TS22" s="236"/>
      <c r="TT22" s="236"/>
      <c r="TU22" s="236"/>
      <c r="TV22" s="236"/>
      <c r="TW22" s="236"/>
      <c r="TX22" s="236"/>
      <c r="TY22" s="236"/>
      <c r="TZ22" s="236"/>
      <c r="UA22" s="236"/>
      <c r="UB22" s="236"/>
      <c r="UC22" s="236"/>
      <c r="UD22" s="236"/>
      <c r="UE22" s="236"/>
      <c r="UF22" s="236"/>
      <c r="UG22" s="236"/>
      <c r="UH22" s="236"/>
      <c r="UI22" s="236"/>
      <c r="UJ22" s="236"/>
      <c r="UK22" s="236"/>
      <c r="UL22" s="236"/>
      <c r="UM22" s="236"/>
      <c r="UN22" s="236"/>
      <c r="UO22" s="236"/>
      <c r="UP22" s="236"/>
      <c r="UQ22" s="236"/>
      <c r="UR22" s="236"/>
      <c r="US22" s="236"/>
      <c r="UT22" s="236"/>
      <c r="UU22" s="236"/>
      <c r="UV22" s="236"/>
      <c r="UW22" s="236"/>
      <c r="UX22" s="236"/>
      <c r="UY22" s="236"/>
      <c r="UZ22" s="236"/>
      <c r="VA22" s="236"/>
      <c r="VB22" s="236"/>
      <c r="VC22" s="236"/>
      <c r="VD22" s="236"/>
      <c r="VE22" s="236"/>
      <c r="VF22" s="236"/>
      <c r="VG22" s="236"/>
      <c r="VH22" s="236"/>
      <c r="VI22" s="236"/>
      <c r="VJ22" s="236"/>
      <c r="VK22" s="236"/>
      <c r="VL22" s="236"/>
      <c r="VM22" s="236"/>
      <c r="VN22" s="236"/>
      <c r="VO22" s="236"/>
      <c r="VP22" s="236"/>
      <c r="VQ22" s="236"/>
      <c r="VR22" s="240"/>
      <c r="VS22" s="240"/>
      <c r="VT22" s="240"/>
      <c r="VU22" s="240"/>
      <c r="VV22" s="240"/>
      <c r="VW22" s="239"/>
      <c r="VX22" s="239"/>
      <c r="VY22" s="239"/>
      <c r="VZ22" s="239"/>
      <c r="WB22" s="174"/>
      <c r="WC22" s="174"/>
      <c r="WD22" s="174"/>
      <c r="WE22" s="174"/>
      <c r="XH22" s="174"/>
      <c r="XI22" s="174"/>
      <c r="XJ22" s="174"/>
      <c r="XK22" s="174"/>
      <c r="XL22" s="174"/>
      <c r="XZ22" s="174"/>
      <c r="YA22" s="174"/>
      <c r="YB22" s="174"/>
      <c r="YC22" s="174"/>
      <c r="YD22" s="174"/>
      <c r="YE22" s="174"/>
      <c r="YF22" s="174"/>
      <c r="YG22" s="174"/>
      <c r="YH22" s="174"/>
      <c r="YI22" s="174"/>
      <c r="YJ22" s="174"/>
      <c r="YK22" s="174"/>
      <c r="YL22" s="174"/>
      <c r="YM22" s="174"/>
      <c r="YN22" s="174"/>
      <c r="YO22" s="174"/>
      <c r="YP22" s="174"/>
      <c r="YQ22" s="174"/>
      <c r="YR22" s="174"/>
      <c r="YS22" s="174"/>
      <c r="YT22" s="174"/>
      <c r="YU22" s="174"/>
      <c r="YV22" s="174"/>
      <c r="ZN22" s="174"/>
      <c r="ZO22" s="174"/>
      <c r="ZP22" s="174"/>
      <c r="ZQ22" s="174"/>
      <c r="ZR22" s="174"/>
      <c r="ZS22" s="174"/>
      <c r="ZT22" s="174"/>
      <c r="ZU22" s="174"/>
      <c r="ZV22" s="174"/>
      <c r="ZW22" s="174"/>
      <c r="ZX22" s="174"/>
      <c r="ZY22" s="174"/>
      <c r="ZZ22" s="174"/>
      <c r="AAA22" s="174"/>
      <c r="AAB22" s="174"/>
      <c r="AAC22" s="174"/>
      <c r="AAD22" s="174"/>
      <c r="AAE22" s="174"/>
      <c r="AAF22" s="174"/>
      <c r="AAG22" s="174"/>
    </row>
    <row r="23" spans="1:709" s="251" customFormat="1" ht="20.100000000000001" customHeight="1">
      <c r="A23" s="415">
        <v>16</v>
      </c>
      <c r="B23" s="433" t="str">
        <f>IF('1'!$A$1=1,D23,F23)</f>
        <v>Австрія</v>
      </c>
      <c r="C23" s="247"/>
      <c r="D23" s="390" t="s">
        <v>180</v>
      </c>
      <c r="E23" s="390"/>
      <c r="F23" s="400" t="s">
        <v>67</v>
      </c>
      <c r="G23" s="249">
        <v>1685.6239692011891</v>
      </c>
      <c r="H23" s="250">
        <v>1437.313950111914</v>
      </c>
      <c r="I23" s="250">
        <v>1381.9207815542682</v>
      </c>
      <c r="J23" s="250">
        <v>1887.592212892816</v>
      </c>
      <c r="K23" s="250">
        <v>1726.6208911434301</v>
      </c>
      <c r="L23" s="250">
        <v>1573.5172758173157</v>
      </c>
      <c r="M23" s="250">
        <v>1725.4721946914092</v>
      </c>
      <c r="N23" s="250">
        <v>2636.2643052596422</v>
      </c>
      <c r="O23" s="138">
        <v>3044.4537608440951</v>
      </c>
      <c r="P23" s="138">
        <v>2686.0713006607621</v>
      </c>
      <c r="Q23" s="138">
        <v>3129.2857141591298</v>
      </c>
      <c r="R23" s="138">
        <v>3379.1734897379501</v>
      </c>
      <c r="S23" s="138">
        <v>3423.8105001221002</v>
      </c>
      <c r="T23" s="138">
        <v>2464.4252312362219</v>
      </c>
      <c r="U23" s="138">
        <v>2693.5670797037328</v>
      </c>
      <c r="V23" s="138">
        <v>4256.8026116628398</v>
      </c>
      <c r="W23" s="138">
        <v>3535.3835509047303</v>
      </c>
      <c r="X23" s="138">
        <v>3547.4774327182199</v>
      </c>
      <c r="Y23" s="138">
        <v>3472.3916382604002</v>
      </c>
      <c r="Z23" s="138">
        <v>2761.389771691739</v>
      </c>
      <c r="AA23" s="138">
        <v>2864.184502363546</v>
      </c>
      <c r="AB23" s="138">
        <v>2836.841325474305</v>
      </c>
      <c r="AC23" s="138">
        <v>3373.2070724213863</v>
      </c>
      <c r="AD23" s="138">
        <v>5011.4933871341</v>
      </c>
      <c r="AE23" s="138">
        <v>5841.8435366294598</v>
      </c>
      <c r="AF23" s="138">
        <v>7126.1737223391301</v>
      </c>
      <c r="AG23" s="138">
        <v>5666.9990013297793</v>
      </c>
      <c r="AH23" s="138">
        <v>5121.4423518608701</v>
      </c>
      <c r="AI23" s="138">
        <v>6798.7282525373594</v>
      </c>
      <c r="AJ23" s="138">
        <v>6631.26148747564</v>
      </c>
      <c r="AK23" s="138">
        <v>5242.0417306695799</v>
      </c>
      <c r="AL23" s="138">
        <v>5480.6328776214596</v>
      </c>
      <c r="AM23" s="138">
        <v>5921.79674777125</v>
      </c>
      <c r="AN23" s="138">
        <v>5098.0063844440701</v>
      </c>
      <c r="AO23" s="138">
        <v>4541.5886030963393</v>
      </c>
      <c r="AP23" s="138">
        <v>4656.5457697698803</v>
      </c>
      <c r="AQ23" s="138">
        <f t="shared" si="9"/>
        <v>6392.4509137601872</v>
      </c>
      <c r="AR23" s="138">
        <f t="shared" si="10"/>
        <v>7661.8746669117972</v>
      </c>
      <c r="AS23" s="138">
        <f t="shared" si="11"/>
        <v>12238.984265401938</v>
      </c>
      <c r="AT23" s="138">
        <f t="shared" si="12"/>
        <v>12838.605422724893</v>
      </c>
      <c r="AU23" s="138">
        <f t="shared" si="13"/>
        <v>13316.64239357509</v>
      </c>
      <c r="AV23" s="138">
        <f t="shared" si="14"/>
        <v>14085.726287393338</v>
      </c>
      <c r="AW23" s="138">
        <f t="shared" si="15"/>
        <v>23756.45861215924</v>
      </c>
      <c r="AX23" s="138">
        <f t="shared" si="16"/>
        <v>24152.664348304039</v>
      </c>
      <c r="AY23" s="243">
        <f t="shared" si="8"/>
        <v>20217.93750508154</v>
      </c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8"/>
      <c r="HJ23" s="238"/>
      <c r="HK23" s="238"/>
      <c r="HL23" s="238"/>
      <c r="HM23" s="239"/>
      <c r="HN23" s="239"/>
      <c r="HO23" s="239"/>
      <c r="HP23" s="239"/>
      <c r="HQ23" s="239"/>
      <c r="HR23" s="239"/>
      <c r="HS23" s="239"/>
      <c r="HT23" s="239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6"/>
      <c r="IH23" s="238"/>
      <c r="II23" s="238"/>
      <c r="IJ23" s="239"/>
      <c r="IK23" s="239"/>
      <c r="IL23" s="239"/>
      <c r="IM23" s="239"/>
      <c r="IN23" s="239"/>
      <c r="IO23" s="239"/>
      <c r="IP23" s="239"/>
      <c r="IQ23" s="236"/>
      <c r="IR23" s="238"/>
      <c r="IS23" s="238"/>
      <c r="IT23" s="238"/>
      <c r="IU23" s="238"/>
      <c r="IV23" s="238"/>
      <c r="IW23" s="236"/>
      <c r="IX23" s="236"/>
      <c r="IY23" s="236"/>
      <c r="IZ23" s="236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6"/>
      <c r="JN23" s="236"/>
      <c r="JO23" s="236"/>
      <c r="JP23" s="236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6"/>
      <c r="KD23" s="236"/>
      <c r="KE23" s="236"/>
      <c r="KF23" s="236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6"/>
      <c r="KT23" s="236"/>
      <c r="KU23" s="236"/>
      <c r="KV23" s="236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6"/>
      <c r="LJ23" s="236"/>
      <c r="LK23" s="236"/>
      <c r="LL23" s="236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6"/>
      <c r="LZ23" s="236"/>
      <c r="MA23" s="236"/>
      <c r="MB23" s="236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6"/>
      <c r="MP23" s="236"/>
      <c r="MQ23" s="236"/>
      <c r="MR23" s="236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6"/>
      <c r="NF23" s="236"/>
      <c r="NG23" s="236"/>
      <c r="NH23" s="236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6"/>
      <c r="NV23" s="236"/>
      <c r="NW23" s="236"/>
      <c r="NX23" s="236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6"/>
      <c r="OL23" s="236"/>
      <c r="OM23" s="236"/>
      <c r="ON23" s="236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6"/>
      <c r="PB23" s="236"/>
      <c r="PC23" s="236"/>
      <c r="PD23" s="236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6"/>
      <c r="PR23" s="236"/>
      <c r="PS23" s="236"/>
      <c r="PT23" s="236"/>
      <c r="PU23" s="236"/>
      <c r="PV23" s="236"/>
      <c r="PW23" s="236"/>
      <c r="PX23" s="236"/>
      <c r="PY23" s="236"/>
      <c r="PZ23" s="236"/>
      <c r="QA23" s="236"/>
      <c r="QB23" s="236"/>
      <c r="QC23" s="236"/>
      <c r="QD23" s="238"/>
      <c r="QE23" s="238"/>
      <c r="QF23" s="238"/>
      <c r="QG23" s="238"/>
      <c r="QH23" s="238"/>
      <c r="QI23" s="238"/>
      <c r="QJ23" s="238"/>
      <c r="QK23" s="238"/>
      <c r="QL23" s="238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6"/>
      <c r="QX23" s="236"/>
      <c r="QY23" s="236"/>
      <c r="QZ23" s="236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6"/>
      <c r="RN23" s="236"/>
      <c r="RO23" s="236"/>
      <c r="RP23" s="236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6"/>
      <c r="SD23" s="238"/>
      <c r="SE23" s="238"/>
      <c r="SF23" s="238"/>
      <c r="SG23" s="238"/>
      <c r="SH23" s="238"/>
      <c r="SI23" s="238"/>
      <c r="SJ23" s="238"/>
      <c r="SK23" s="238"/>
      <c r="SL23" s="236"/>
      <c r="SM23" s="236"/>
      <c r="SN23" s="238"/>
      <c r="SO23" s="238"/>
      <c r="SP23" s="238"/>
      <c r="SQ23" s="238"/>
      <c r="SR23" s="238"/>
      <c r="SS23" s="238"/>
      <c r="ST23" s="238"/>
      <c r="SU23" s="238"/>
      <c r="SV23" s="238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6"/>
      <c r="TJ23" s="236"/>
      <c r="TK23" s="236"/>
      <c r="TL23" s="236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6"/>
      <c r="TZ23" s="236"/>
      <c r="UA23" s="236"/>
      <c r="UB23" s="236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6"/>
      <c r="UP23" s="236"/>
      <c r="UQ23" s="236"/>
      <c r="UR23" s="236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6"/>
      <c r="VF23" s="236"/>
      <c r="VG23" s="236"/>
      <c r="VH23" s="236"/>
      <c r="VI23" s="236"/>
      <c r="VJ23" s="236"/>
      <c r="VK23" s="236"/>
      <c r="VL23" s="236"/>
      <c r="VM23" s="236"/>
      <c r="VN23" s="236"/>
      <c r="VO23" s="236"/>
      <c r="VP23" s="236"/>
      <c r="VQ23" s="236"/>
      <c r="VR23" s="240"/>
      <c r="VS23" s="240"/>
      <c r="VT23" s="240"/>
      <c r="VU23" s="240"/>
      <c r="VV23" s="240"/>
      <c r="VW23" s="239"/>
      <c r="VX23" s="239"/>
      <c r="VY23" s="239"/>
      <c r="VZ23" s="239"/>
      <c r="WB23" s="174"/>
      <c r="WC23" s="174"/>
      <c r="WD23" s="174"/>
      <c r="WE23" s="174"/>
      <c r="XH23" s="174"/>
      <c r="XI23" s="174"/>
      <c r="XJ23" s="174"/>
      <c r="XK23" s="174"/>
      <c r="XL23" s="174"/>
      <c r="XZ23" s="174"/>
      <c r="YA23" s="174"/>
      <c r="YB23" s="174"/>
      <c r="YC23" s="174"/>
      <c r="YD23" s="174"/>
      <c r="YE23" s="174"/>
      <c r="YF23" s="174"/>
      <c r="YG23" s="174"/>
      <c r="YH23" s="174"/>
      <c r="YI23" s="174"/>
      <c r="YJ23" s="174"/>
      <c r="YK23" s="174"/>
      <c r="YL23" s="174"/>
      <c r="YM23" s="174"/>
      <c r="YN23" s="174"/>
      <c r="YO23" s="174"/>
      <c r="YP23" s="174"/>
      <c r="YQ23" s="174"/>
      <c r="YR23" s="174"/>
      <c r="YS23" s="174"/>
      <c r="YT23" s="174"/>
      <c r="YU23" s="174"/>
      <c r="YV23" s="174"/>
      <c r="ZN23" s="174"/>
      <c r="ZO23" s="174"/>
      <c r="ZP23" s="174"/>
      <c r="ZQ23" s="174"/>
      <c r="ZR23" s="174"/>
      <c r="ZS23" s="174"/>
      <c r="ZT23" s="174"/>
      <c r="ZU23" s="174"/>
      <c r="ZV23" s="174"/>
      <c r="ZW23" s="174"/>
      <c r="ZX23" s="174"/>
      <c r="ZY23" s="174"/>
      <c r="ZZ23" s="174"/>
      <c r="AAA23" s="174"/>
      <c r="AAB23" s="174"/>
      <c r="AAC23" s="174"/>
      <c r="AAD23" s="174"/>
      <c r="AAE23" s="174"/>
      <c r="AAF23" s="174"/>
      <c r="AAG23" s="174"/>
    </row>
    <row r="24" spans="1:709" ht="20.100000000000001" customHeight="1">
      <c r="A24" s="135">
        <v>17</v>
      </c>
      <c r="B24" s="433" t="str">
        <f>IF('1'!$A$1=1,D24,F24)</f>
        <v>Індія</v>
      </c>
      <c r="C24" s="247"/>
      <c r="D24" s="390" t="s">
        <v>215</v>
      </c>
      <c r="E24" s="390"/>
      <c r="F24" s="390" t="s">
        <v>51</v>
      </c>
      <c r="G24" s="242">
        <v>7205.7061414412092</v>
      </c>
      <c r="H24" s="138">
        <v>8435.1584502394198</v>
      </c>
      <c r="I24" s="138">
        <v>6952.3136684974306</v>
      </c>
      <c r="J24" s="138">
        <v>9147.8475891294001</v>
      </c>
      <c r="K24" s="138">
        <v>10117.5479602491</v>
      </c>
      <c r="L24" s="138">
        <v>9883.3296085478505</v>
      </c>
      <c r="M24" s="138">
        <v>10672.75512001825</v>
      </c>
      <c r="N24" s="138">
        <v>18174.483130359622</v>
      </c>
      <c r="O24" s="138">
        <v>20065.842193405602</v>
      </c>
      <c r="P24" s="138">
        <v>10117.74284909332</v>
      </c>
      <c r="Q24" s="138">
        <v>11802.31631069626</v>
      </c>
      <c r="R24" s="138">
        <v>16430.568096428491</v>
      </c>
      <c r="S24" s="138">
        <v>16396.581951366381</v>
      </c>
      <c r="T24" s="138">
        <v>16433.80493553403</v>
      </c>
      <c r="U24" s="138">
        <v>10664.97261863216</v>
      </c>
      <c r="V24" s="138">
        <v>15156.66435041638</v>
      </c>
      <c r="W24" s="138">
        <v>16863.172130129358</v>
      </c>
      <c r="X24" s="138">
        <v>9279.6168926218106</v>
      </c>
      <c r="Y24" s="138">
        <v>9339.2284930504902</v>
      </c>
      <c r="Z24" s="138">
        <v>15058.939108947601</v>
      </c>
      <c r="AA24" s="138">
        <v>11222.350138714231</v>
      </c>
      <c r="AB24" s="138">
        <v>10638.39951786293</v>
      </c>
      <c r="AC24" s="138">
        <v>10886.41912833791</v>
      </c>
      <c r="AD24" s="138">
        <v>19630.975221836641</v>
      </c>
      <c r="AE24" s="138">
        <v>13396.07100130662</v>
      </c>
      <c r="AF24" s="138">
        <v>17678.809157355412</v>
      </c>
      <c r="AG24" s="138">
        <v>12081.840034468101</v>
      </c>
      <c r="AH24" s="138">
        <v>24516.653519401902</v>
      </c>
      <c r="AI24" s="138">
        <v>12819.59456718663</v>
      </c>
      <c r="AJ24" s="138">
        <v>1185.84604040205</v>
      </c>
      <c r="AK24" s="138">
        <v>4729.2726210608216</v>
      </c>
      <c r="AL24" s="138">
        <v>9757.9196544048027</v>
      </c>
      <c r="AM24" s="138">
        <v>5279.4760331181396</v>
      </c>
      <c r="AN24" s="138">
        <v>6358.7672621845541</v>
      </c>
      <c r="AO24" s="138">
        <v>4803.6061590113304</v>
      </c>
      <c r="AP24" s="138">
        <v>3421.4423837940512</v>
      </c>
      <c r="AQ24" s="138">
        <f t="shared" si="9"/>
        <v>31741.025849307458</v>
      </c>
      <c r="AR24" s="138">
        <f t="shared" si="10"/>
        <v>48848.115819174825</v>
      </c>
      <c r="AS24" s="138">
        <f t="shared" si="11"/>
        <v>58416.46944962367</v>
      </c>
      <c r="AT24" s="138">
        <f t="shared" si="12"/>
        <v>58652.023855948952</v>
      </c>
      <c r="AU24" s="138">
        <f t="shared" si="13"/>
        <v>50540.956624749262</v>
      </c>
      <c r="AV24" s="138">
        <f t="shared" si="14"/>
        <v>52378.144006751711</v>
      </c>
      <c r="AW24" s="138">
        <f t="shared" si="15"/>
        <v>67673.373712532033</v>
      </c>
      <c r="AX24" s="138">
        <f t="shared" si="16"/>
        <v>28492.632883054306</v>
      </c>
      <c r="AY24" s="243">
        <f>AM24+AN24+AO24+AP24</f>
        <v>19863.291838108078</v>
      </c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8"/>
      <c r="HJ24" s="238"/>
      <c r="HK24" s="238"/>
      <c r="HL24" s="238"/>
      <c r="HM24" s="239"/>
      <c r="HN24" s="239"/>
      <c r="HO24" s="239"/>
      <c r="HP24" s="239"/>
      <c r="HQ24" s="239"/>
      <c r="HR24" s="239"/>
      <c r="HS24" s="239"/>
      <c r="HT24" s="239"/>
      <c r="HU24" s="236"/>
      <c r="HV24" s="236"/>
      <c r="HW24" s="236"/>
      <c r="HX24" s="236"/>
      <c r="HY24" s="236"/>
      <c r="HZ24" s="236"/>
      <c r="IA24" s="236"/>
      <c r="IB24" s="236"/>
      <c r="IC24" s="236"/>
      <c r="ID24" s="236"/>
      <c r="IE24" s="236"/>
      <c r="IF24" s="236"/>
      <c r="IG24" s="236"/>
      <c r="IH24" s="238"/>
      <c r="II24" s="238"/>
      <c r="IJ24" s="239"/>
      <c r="IK24" s="239"/>
      <c r="IL24" s="239"/>
      <c r="IM24" s="239"/>
      <c r="IN24" s="239"/>
      <c r="IO24" s="239"/>
      <c r="IP24" s="239"/>
      <c r="IQ24" s="236"/>
      <c r="IR24" s="238"/>
      <c r="IS24" s="238"/>
      <c r="IT24" s="238"/>
      <c r="IU24" s="238"/>
      <c r="IV24" s="238"/>
      <c r="IW24" s="236"/>
      <c r="IX24" s="236"/>
      <c r="IY24" s="236"/>
      <c r="IZ24" s="236"/>
      <c r="JA24" s="236"/>
      <c r="JB24" s="236"/>
      <c r="JC24" s="236"/>
      <c r="JD24" s="236"/>
      <c r="JE24" s="236"/>
      <c r="JF24" s="236"/>
      <c r="JG24" s="236"/>
      <c r="JH24" s="236"/>
      <c r="JI24" s="236"/>
      <c r="JJ24" s="236"/>
      <c r="JK24" s="236"/>
      <c r="JL24" s="236"/>
      <c r="JM24" s="236"/>
      <c r="JN24" s="236"/>
      <c r="JO24" s="236"/>
      <c r="JP24" s="236"/>
      <c r="JQ24" s="236"/>
      <c r="JR24" s="236"/>
      <c r="JS24" s="236"/>
      <c r="JT24" s="236"/>
      <c r="JU24" s="236"/>
      <c r="JV24" s="236"/>
      <c r="JW24" s="236"/>
      <c r="JX24" s="236"/>
      <c r="JY24" s="236"/>
      <c r="JZ24" s="236"/>
      <c r="KA24" s="236"/>
      <c r="KB24" s="236"/>
      <c r="KC24" s="236"/>
      <c r="KD24" s="236"/>
      <c r="KE24" s="236"/>
      <c r="KF24" s="236"/>
      <c r="KG24" s="236"/>
      <c r="KH24" s="236"/>
      <c r="KI24" s="236"/>
      <c r="KJ24" s="236"/>
      <c r="KK24" s="236"/>
      <c r="KL24" s="236"/>
      <c r="KM24" s="236"/>
      <c r="KN24" s="236"/>
      <c r="KO24" s="236"/>
      <c r="KP24" s="236"/>
      <c r="KQ24" s="236"/>
      <c r="KR24" s="236"/>
      <c r="KS24" s="236"/>
      <c r="KT24" s="236"/>
      <c r="KU24" s="236"/>
      <c r="KV24" s="236"/>
      <c r="KW24" s="236"/>
      <c r="KX24" s="236"/>
      <c r="KY24" s="236"/>
      <c r="KZ24" s="236"/>
      <c r="LA24" s="236"/>
      <c r="LB24" s="236"/>
      <c r="LC24" s="236"/>
      <c r="LD24" s="236"/>
      <c r="LE24" s="236"/>
      <c r="LF24" s="236"/>
      <c r="LG24" s="236"/>
      <c r="LH24" s="236"/>
      <c r="LI24" s="236"/>
      <c r="LJ24" s="236"/>
      <c r="LK24" s="236"/>
      <c r="LL24" s="236"/>
      <c r="LM24" s="236"/>
      <c r="LN24" s="236"/>
      <c r="LO24" s="236"/>
      <c r="LP24" s="236"/>
      <c r="LQ24" s="236"/>
      <c r="LR24" s="236"/>
      <c r="LS24" s="236"/>
      <c r="LT24" s="236"/>
      <c r="LU24" s="236"/>
      <c r="LV24" s="236"/>
      <c r="LW24" s="236"/>
      <c r="LX24" s="236"/>
      <c r="LY24" s="236"/>
      <c r="LZ24" s="236"/>
      <c r="MA24" s="236"/>
      <c r="MB24" s="236"/>
      <c r="MC24" s="236"/>
      <c r="MD24" s="236"/>
      <c r="ME24" s="236"/>
      <c r="MF24" s="236"/>
      <c r="MG24" s="236"/>
      <c r="MH24" s="236"/>
      <c r="MI24" s="236"/>
      <c r="MJ24" s="236"/>
      <c r="MK24" s="236"/>
      <c r="ML24" s="236"/>
      <c r="MM24" s="236"/>
      <c r="MN24" s="236"/>
      <c r="MO24" s="236"/>
      <c r="MP24" s="236"/>
      <c r="MQ24" s="236"/>
      <c r="MR24" s="236"/>
      <c r="MS24" s="236"/>
      <c r="MT24" s="236"/>
      <c r="MU24" s="236"/>
      <c r="MV24" s="236"/>
      <c r="MW24" s="236"/>
      <c r="MX24" s="236"/>
      <c r="MY24" s="236"/>
      <c r="MZ24" s="236"/>
      <c r="NA24" s="236"/>
      <c r="NB24" s="236"/>
      <c r="NC24" s="236"/>
      <c r="ND24" s="236"/>
      <c r="NE24" s="236"/>
      <c r="NF24" s="236"/>
      <c r="NG24" s="236"/>
      <c r="NH24" s="236"/>
      <c r="NI24" s="236"/>
      <c r="NJ24" s="236"/>
      <c r="NK24" s="236"/>
      <c r="NL24" s="236"/>
      <c r="NM24" s="236"/>
      <c r="NN24" s="236"/>
      <c r="NO24" s="236"/>
      <c r="NP24" s="236"/>
      <c r="NQ24" s="236"/>
      <c r="NR24" s="236"/>
      <c r="NS24" s="236"/>
      <c r="NT24" s="236"/>
      <c r="NU24" s="236"/>
      <c r="NV24" s="236"/>
      <c r="NW24" s="236"/>
      <c r="NX24" s="236"/>
      <c r="NY24" s="236"/>
      <c r="NZ24" s="236"/>
      <c r="OA24" s="236"/>
      <c r="OB24" s="236"/>
      <c r="OC24" s="236"/>
      <c r="OD24" s="236"/>
      <c r="OE24" s="236"/>
      <c r="OF24" s="236"/>
      <c r="OG24" s="236"/>
      <c r="OH24" s="236"/>
      <c r="OI24" s="236"/>
      <c r="OJ24" s="236"/>
      <c r="OK24" s="236"/>
      <c r="OL24" s="236"/>
      <c r="OM24" s="236"/>
      <c r="ON24" s="236"/>
      <c r="OO24" s="236"/>
      <c r="OP24" s="236"/>
      <c r="OQ24" s="236"/>
      <c r="OR24" s="236"/>
      <c r="OS24" s="236"/>
      <c r="OT24" s="236"/>
      <c r="OU24" s="236"/>
      <c r="OV24" s="236"/>
      <c r="OW24" s="236"/>
      <c r="OX24" s="236"/>
      <c r="OY24" s="236"/>
      <c r="OZ24" s="236"/>
      <c r="PA24" s="236"/>
      <c r="PB24" s="236"/>
      <c r="PC24" s="236"/>
      <c r="PD24" s="236"/>
      <c r="PE24" s="236"/>
      <c r="PF24" s="236"/>
      <c r="PG24" s="236"/>
      <c r="PH24" s="236"/>
      <c r="PI24" s="236"/>
      <c r="PJ24" s="236"/>
      <c r="PK24" s="236"/>
      <c r="PL24" s="236"/>
      <c r="PM24" s="236"/>
      <c r="PN24" s="236"/>
      <c r="PO24" s="236"/>
      <c r="PP24" s="236"/>
      <c r="PQ24" s="236"/>
      <c r="PR24" s="236"/>
      <c r="PS24" s="236"/>
      <c r="PT24" s="236"/>
      <c r="PU24" s="236"/>
      <c r="PV24" s="236"/>
      <c r="PW24" s="236"/>
      <c r="PX24" s="236"/>
      <c r="PY24" s="236"/>
      <c r="PZ24" s="236"/>
      <c r="QA24" s="236"/>
      <c r="QB24" s="236"/>
      <c r="QC24" s="236"/>
      <c r="QD24" s="238"/>
      <c r="QE24" s="238"/>
      <c r="QF24" s="238"/>
      <c r="QG24" s="238"/>
      <c r="QH24" s="238"/>
      <c r="QI24" s="238"/>
      <c r="QJ24" s="238"/>
      <c r="QK24" s="238"/>
      <c r="QL24" s="238"/>
      <c r="QM24" s="236"/>
      <c r="QN24" s="236"/>
      <c r="QO24" s="236"/>
      <c r="QP24" s="236"/>
      <c r="QQ24" s="236"/>
      <c r="QR24" s="236"/>
      <c r="QS24" s="236"/>
      <c r="QT24" s="236"/>
      <c r="QU24" s="236"/>
      <c r="QV24" s="236"/>
      <c r="QW24" s="236"/>
      <c r="QX24" s="236"/>
      <c r="QY24" s="236"/>
      <c r="QZ24" s="236"/>
      <c r="RA24" s="236"/>
      <c r="RB24" s="236"/>
      <c r="RC24" s="236"/>
      <c r="RD24" s="236"/>
      <c r="RE24" s="236"/>
      <c r="RF24" s="236"/>
      <c r="RG24" s="236"/>
      <c r="RH24" s="236"/>
      <c r="RI24" s="236"/>
      <c r="RJ24" s="236"/>
      <c r="RK24" s="236"/>
      <c r="RL24" s="236"/>
      <c r="RM24" s="236"/>
      <c r="RN24" s="236"/>
      <c r="RO24" s="236"/>
      <c r="RP24" s="236"/>
      <c r="RQ24" s="236"/>
      <c r="RR24" s="236"/>
      <c r="RS24" s="236"/>
      <c r="RT24" s="236"/>
      <c r="RU24" s="236"/>
      <c r="RV24" s="236"/>
      <c r="RW24" s="236"/>
      <c r="RX24" s="236"/>
      <c r="RY24" s="236"/>
      <c r="RZ24" s="236"/>
      <c r="SA24" s="236"/>
      <c r="SB24" s="236"/>
      <c r="SC24" s="236"/>
      <c r="SD24" s="238"/>
      <c r="SE24" s="238"/>
      <c r="SF24" s="238"/>
      <c r="SG24" s="238"/>
      <c r="SH24" s="238"/>
      <c r="SI24" s="238"/>
      <c r="SJ24" s="238"/>
      <c r="SK24" s="238"/>
      <c r="SL24" s="236"/>
      <c r="SM24" s="236"/>
      <c r="SN24" s="238"/>
      <c r="SO24" s="238"/>
      <c r="SP24" s="238"/>
      <c r="SQ24" s="238"/>
      <c r="SR24" s="238"/>
      <c r="SS24" s="238"/>
      <c r="ST24" s="238"/>
      <c r="SU24" s="238"/>
      <c r="SV24" s="238"/>
      <c r="SW24" s="236"/>
      <c r="SX24" s="236"/>
      <c r="SY24" s="236"/>
      <c r="SZ24" s="236"/>
      <c r="TA24" s="236"/>
      <c r="TB24" s="236"/>
      <c r="TC24" s="236"/>
      <c r="TD24" s="236"/>
      <c r="TE24" s="236"/>
      <c r="TF24" s="236"/>
      <c r="TG24" s="236"/>
      <c r="TH24" s="236"/>
      <c r="TI24" s="236"/>
      <c r="TJ24" s="236"/>
      <c r="TK24" s="236"/>
      <c r="TL24" s="236"/>
      <c r="TM24" s="236"/>
      <c r="TN24" s="236"/>
      <c r="TO24" s="236"/>
      <c r="TP24" s="236"/>
      <c r="TQ24" s="236"/>
      <c r="TR24" s="236"/>
      <c r="TS24" s="236"/>
      <c r="TT24" s="236"/>
      <c r="TU24" s="236"/>
      <c r="TV24" s="236"/>
      <c r="TW24" s="236"/>
      <c r="TX24" s="236"/>
      <c r="TY24" s="236"/>
      <c r="TZ24" s="236"/>
      <c r="UA24" s="236"/>
      <c r="UB24" s="236"/>
      <c r="UC24" s="236"/>
      <c r="UD24" s="236"/>
      <c r="UE24" s="236"/>
      <c r="UF24" s="236"/>
      <c r="UG24" s="236"/>
      <c r="UH24" s="236"/>
      <c r="UI24" s="236"/>
      <c r="UJ24" s="236"/>
      <c r="UK24" s="236"/>
      <c r="UL24" s="236"/>
      <c r="UM24" s="236"/>
      <c r="UN24" s="236"/>
      <c r="UO24" s="236"/>
      <c r="UP24" s="236"/>
      <c r="UQ24" s="236"/>
      <c r="UR24" s="236"/>
      <c r="US24" s="236"/>
      <c r="UT24" s="236"/>
      <c r="UU24" s="236"/>
      <c r="UV24" s="236"/>
      <c r="UW24" s="236"/>
      <c r="UX24" s="236"/>
      <c r="UY24" s="236"/>
      <c r="UZ24" s="236"/>
      <c r="VA24" s="236"/>
      <c r="VB24" s="236"/>
      <c r="VC24" s="236"/>
      <c r="VD24" s="236"/>
      <c r="VE24" s="236"/>
      <c r="VF24" s="236"/>
      <c r="VG24" s="236"/>
      <c r="VH24" s="236"/>
      <c r="VI24" s="236"/>
      <c r="VJ24" s="236"/>
      <c r="VK24" s="236"/>
      <c r="VL24" s="236"/>
      <c r="VM24" s="236"/>
      <c r="VN24" s="236"/>
      <c r="VO24" s="236"/>
      <c r="VP24" s="236"/>
      <c r="VQ24" s="236"/>
      <c r="VR24" s="240"/>
      <c r="VS24" s="240"/>
      <c r="VT24" s="240"/>
      <c r="VU24" s="240"/>
      <c r="VV24" s="240"/>
      <c r="VW24" s="239"/>
      <c r="VX24" s="239"/>
      <c r="VY24" s="239"/>
      <c r="VZ24" s="239"/>
    </row>
    <row r="25" spans="1:709" ht="20.100000000000001" customHeight="1">
      <c r="A25" s="135">
        <v>18</v>
      </c>
      <c r="B25" s="433" t="str">
        <f>IF('1'!$A$1=1,D25,F25)</f>
        <v>Сполучені Штати Америки</v>
      </c>
      <c r="C25" s="247"/>
      <c r="D25" s="390" t="s">
        <v>53</v>
      </c>
      <c r="E25" s="390"/>
      <c r="F25" s="388" t="s">
        <v>54</v>
      </c>
      <c r="G25" s="242">
        <v>3055.936056871858</v>
      </c>
      <c r="H25" s="138">
        <v>1737.696241959944</v>
      </c>
      <c r="I25" s="138">
        <v>2849.717040373856</v>
      </c>
      <c r="J25" s="138">
        <v>2371.025728359351</v>
      </c>
      <c r="K25" s="138">
        <v>1790.2586860068682</v>
      </c>
      <c r="L25" s="138">
        <v>2085.6534136338068</v>
      </c>
      <c r="M25" s="138">
        <v>4122.5183661261199</v>
      </c>
      <c r="N25" s="138">
        <v>2638.898167670407</v>
      </c>
      <c r="O25" s="138">
        <v>5189.0937415362596</v>
      </c>
      <c r="P25" s="138">
        <v>4769.9254677476001</v>
      </c>
      <c r="Q25" s="138">
        <v>5878.0721353659801</v>
      </c>
      <c r="R25" s="138">
        <v>5856.4549228886199</v>
      </c>
      <c r="S25" s="138">
        <v>5834.0806789998805</v>
      </c>
      <c r="T25" s="138">
        <v>7580.4899964091001</v>
      </c>
      <c r="U25" s="138">
        <v>7619.2932600885497</v>
      </c>
      <c r="V25" s="138">
        <v>8669.3750600886706</v>
      </c>
      <c r="W25" s="138">
        <v>7441.7054290680308</v>
      </c>
      <c r="X25" s="138">
        <v>6507.4604638233104</v>
      </c>
      <c r="Y25" s="138">
        <v>5476.6456287079727</v>
      </c>
      <c r="Z25" s="138">
        <v>5362.5255718094504</v>
      </c>
      <c r="AA25" s="138">
        <v>4621.6106756895197</v>
      </c>
      <c r="AB25" s="138">
        <v>6818.5560640892309</v>
      </c>
      <c r="AC25" s="138">
        <v>6076.68678717081</v>
      </c>
      <c r="AD25" s="138">
        <v>8743.1771365807999</v>
      </c>
      <c r="AE25" s="138">
        <v>9205.0651957910486</v>
      </c>
      <c r="AF25" s="138">
        <v>8138.3806893460796</v>
      </c>
      <c r="AG25" s="138">
        <v>13599.53780112785</v>
      </c>
      <c r="AH25" s="138">
        <v>12454.303007314171</v>
      </c>
      <c r="AI25" s="138">
        <v>7816.9707719077578</v>
      </c>
      <c r="AJ25" s="138">
        <v>3780.6509782318039</v>
      </c>
      <c r="AK25" s="138">
        <v>9213.7608079660495</v>
      </c>
      <c r="AL25" s="138">
        <v>6771.3246651740701</v>
      </c>
      <c r="AM25" s="138">
        <v>5623.6233485924895</v>
      </c>
      <c r="AN25" s="138">
        <v>4863.7863536436698</v>
      </c>
      <c r="AO25" s="138">
        <v>3695.2645419218143</v>
      </c>
      <c r="AP25" s="138">
        <v>4762.6559503769058</v>
      </c>
      <c r="AQ25" s="138">
        <f t="shared" si="9"/>
        <v>10014.37506756501</v>
      </c>
      <c r="AR25" s="138">
        <f t="shared" si="10"/>
        <v>10637.328633437202</v>
      </c>
      <c r="AS25" s="138">
        <f t="shared" si="11"/>
        <v>21693.546267538459</v>
      </c>
      <c r="AT25" s="138">
        <f t="shared" si="12"/>
        <v>29703.238995586202</v>
      </c>
      <c r="AU25" s="138">
        <f t="shared" si="13"/>
        <v>24788.337093408765</v>
      </c>
      <c r="AV25" s="138">
        <f t="shared" si="14"/>
        <v>26260.030663530357</v>
      </c>
      <c r="AW25" s="138">
        <f t="shared" si="15"/>
        <v>43397.286693579146</v>
      </c>
      <c r="AX25" s="138">
        <f t="shared" si="16"/>
        <v>27582.707223279682</v>
      </c>
      <c r="AY25" s="243">
        <f t="shared" si="8"/>
        <v>18945.330194534879</v>
      </c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8"/>
      <c r="HJ25" s="238"/>
      <c r="HK25" s="238"/>
      <c r="HL25" s="238"/>
      <c r="HM25" s="239"/>
      <c r="HN25" s="239"/>
      <c r="HO25" s="239"/>
      <c r="HP25" s="239"/>
      <c r="HQ25" s="239"/>
      <c r="HR25" s="239"/>
      <c r="HS25" s="239"/>
      <c r="HT25" s="239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8"/>
      <c r="II25" s="238"/>
      <c r="IJ25" s="239"/>
      <c r="IK25" s="239"/>
      <c r="IL25" s="239"/>
      <c r="IM25" s="239"/>
      <c r="IN25" s="239"/>
      <c r="IO25" s="239"/>
      <c r="IP25" s="239"/>
      <c r="IQ25" s="236"/>
      <c r="IR25" s="238"/>
      <c r="IS25" s="238"/>
      <c r="IT25" s="238"/>
      <c r="IU25" s="238"/>
      <c r="IV25" s="238"/>
      <c r="IW25" s="236"/>
      <c r="IX25" s="236"/>
      <c r="IY25" s="236"/>
      <c r="IZ25" s="236"/>
      <c r="JA25" s="236"/>
      <c r="JB25" s="236"/>
      <c r="JC25" s="236"/>
      <c r="JD25" s="236"/>
      <c r="JE25" s="236"/>
      <c r="JF25" s="236"/>
      <c r="JG25" s="236"/>
      <c r="JH25" s="236"/>
      <c r="JI25" s="236"/>
      <c r="JJ25" s="236"/>
      <c r="JK25" s="236"/>
      <c r="JL25" s="236"/>
      <c r="JM25" s="236"/>
      <c r="JN25" s="236"/>
      <c r="JO25" s="236"/>
      <c r="JP25" s="236"/>
      <c r="JQ25" s="236"/>
      <c r="JR25" s="236"/>
      <c r="JS25" s="236"/>
      <c r="JT25" s="236"/>
      <c r="JU25" s="236"/>
      <c r="JV25" s="236"/>
      <c r="JW25" s="236"/>
      <c r="JX25" s="236"/>
      <c r="JY25" s="236"/>
      <c r="JZ25" s="236"/>
      <c r="KA25" s="236"/>
      <c r="KB25" s="236"/>
      <c r="KC25" s="236"/>
      <c r="KD25" s="236"/>
      <c r="KE25" s="236"/>
      <c r="KF25" s="236"/>
      <c r="KG25" s="236"/>
      <c r="KH25" s="236"/>
      <c r="KI25" s="236"/>
      <c r="KJ25" s="236"/>
      <c r="KK25" s="236"/>
      <c r="KL25" s="236"/>
      <c r="KM25" s="236"/>
      <c r="KN25" s="236"/>
      <c r="KO25" s="236"/>
      <c r="KP25" s="236"/>
      <c r="KQ25" s="236"/>
      <c r="KR25" s="236"/>
      <c r="KS25" s="236"/>
      <c r="KT25" s="236"/>
      <c r="KU25" s="236"/>
      <c r="KV25" s="236"/>
      <c r="KW25" s="236"/>
      <c r="KX25" s="236"/>
      <c r="KY25" s="236"/>
      <c r="KZ25" s="236"/>
      <c r="LA25" s="236"/>
      <c r="LB25" s="236"/>
      <c r="LC25" s="236"/>
      <c r="LD25" s="236"/>
      <c r="LE25" s="236"/>
      <c r="LF25" s="236"/>
      <c r="LG25" s="236"/>
      <c r="LH25" s="236"/>
      <c r="LI25" s="236"/>
      <c r="LJ25" s="236"/>
      <c r="LK25" s="236"/>
      <c r="LL25" s="236"/>
      <c r="LM25" s="236"/>
      <c r="LN25" s="236"/>
      <c r="LO25" s="236"/>
      <c r="LP25" s="236"/>
      <c r="LQ25" s="236"/>
      <c r="LR25" s="236"/>
      <c r="LS25" s="236"/>
      <c r="LT25" s="236"/>
      <c r="LU25" s="236"/>
      <c r="LV25" s="236"/>
      <c r="LW25" s="236"/>
      <c r="LX25" s="236"/>
      <c r="LY25" s="236"/>
      <c r="LZ25" s="236"/>
      <c r="MA25" s="236"/>
      <c r="MB25" s="236"/>
      <c r="MC25" s="236"/>
      <c r="MD25" s="236"/>
      <c r="ME25" s="236"/>
      <c r="MF25" s="236"/>
      <c r="MG25" s="236"/>
      <c r="MH25" s="236"/>
      <c r="MI25" s="236"/>
      <c r="MJ25" s="236"/>
      <c r="MK25" s="236"/>
      <c r="ML25" s="236"/>
      <c r="MM25" s="236"/>
      <c r="MN25" s="236"/>
      <c r="MO25" s="236"/>
      <c r="MP25" s="236"/>
      <c r="MQ25" s="236"/>
      <c r="MR25" s="236"/>
      <c r="MS25" s="236"/>
      <c r="MT25" s="236"/>
      <c r="MU25" s="236"/>
      <c r="MV25" s="236"/>
      <c r="MW25" s="236"/>
      <c r="MX25" s="236"/>
      <c r="MY25" s="236"/>
      <c r="MZ25" s="236"/>
      <c r="NA25" s="236"/>
      <c r="NB25" s="236"/>
      <c r="NC25" s="236"/>
      <c r="ND25" s="236"/>
      <c r="NE25" s="236"/>
      <c r="NF25" s="236"/>
      <c r="NG25" s="236"/>
      <c r="NH25" s="236"/>
      <c r="NI25" s="236"/>
      <c r="NJ25" s="236"/>
      <c r="NK25" s="236"/>
      <c r="NL25" s="236"/>
      <c r="NM25" s="236"/>
      <c r="NN25" s="236"/>
      <c r="NO25" s="236"/>
      <c r="NP25" s="236"/>
      <c r="NQ25" s="236"/>
      <c r="NR25" s="236"/>
      <c r="NS25" s="236"/>
      <c r="NT25" s="236"/>
      <c r="NU25" s="236"/>
      <c r="NV25" s="236"/>
      <c r="NW25" s="236"/>
      <c r="NX25" s="236"/>
      <c r="NY25" s="236"/>
      <c r="NZ25" s="236"/>
      <c r="OA25" s="236"/>
      <c r="OB25" s="236"/>
      <c r="OC25" s="236"/>
      <c r="OD25" s="236"/>
      <c r="OE25" s="236"/>
      <c r="OF25" s="236"/>
      <c r="OG25" s="236"/>
      <c r="OH25" s="236"/>
      <c r="OI25" s="236"/>
      <c r="OJ25" s="236"/>
      <c r="OK25" s="236"/>
      <c r="OL25" s="236"/>
      <c r="OM25" s="236"/>
      <c r="ON25" s="236"/>
      <c r="OO25" s="236"/>
      <c r="OP25" s="236"/>
      <c r="OQ25" s="236"/>
      <c r="OR25" s="236"/>
      <c r="OS25" s="236"/>
      <c r="OT25" s="236"/>
      <c r="OU25" s="236"/>
      <c r="OV25" s="236"/>
      <c r="OW25" s="236"/>
      <c r="OX25" s="236"/>
      <c r="OY25" s="236"/>
      <c r="OZ25" s="236"/>
      <c r="PA25" s="236"/>
      <c r="PB25" s="236"/>
      <c r="PC25" s="236"/>
      <c r="PD25" s="236"/>
      <c r="PE25" s="236"/>
      <c r="PF25" s="236"/>
      <c r="PG25" s="236"/>
      <c r="PH25" s="236"/>
      <c r="PI25" s="236"/>
      <c r="PJ25" s="236"/>
      <c r="PK25" s="236"/>
      <c r="PL25" s="236"/>
      <c r="PM25" s="236"/>
      <c r="PN25" s="236"/>
      <c r="PO25" s="236"/>
      <c r="PP25" s="236"/>
      <c r="PQ25" s="236"/>
      <c r="PR25" s="236"/>
      <c r="PS25" s="236"/>
      <c r="PT25" s="236"/>
      <c r="PU25" s="236"/>
      <c r="PV25" s="236"/>
      <c r="PW25" s="236"/>
      <c r="PX25" s="236"/>
      <c r="PY25" s="236"/>
      <c r="PZ25" s="236"/>
      <c r="QA25" s="236"/>
      <c r="QB25" s="236"/>
      <c r="QC25" s="236"/>
      <c r="QD25" s="238"/>
      <c r="QE25" s="238"/>
      <c r="QF25" s="238"/>
      <c r="QG25" s="238"/>
      <c r="QH25" s="238"/>
      <c r="QI25" s="238"/>
      <c r="QJ25" s="238"/>
      <c r="QK25" s="238"/>
      <c r="QL25" s="238"/>
      <c r="QM25" s="236"/>
      <c r="QN25" s="236"/>
      <c r="QO25" s="236"/>
      <c r="QP25" s="236"/>
      <c r="QQ25" s="236"/>
      <c r="QR25" s="236"/>
      <c r="QS25" s="236"/>
      <c r="QT25" s="236"/>
      <c r="QU25" s="236"/>
      <c r="QV25" s="236"/>
      <c r="QW25" s="236"/>
      <c r="QX25" s="236"/>
      <c r="QY25" s="236"/>
      <c r="QZ25" s="236"/>
      <c r="RA25" s="236"/>
      <c r="RB25" s="236"/>
      <c r="RC25" s="236"/>
      <c r="RD25" s="236"/>
      <c r="RE25" s="236"/>
      <c r="RF25" s="236"/>
      <c r="RG25" s="236"/>
      <c r="RH25" s="236"/>
      <c r="RI25" s="236"/>
      <c r="RJ25" s="236"/>
      <c r="RK25" s="236"/>
      <c r="RL25" s="236"/>
      <c r="RM25" s="236"/>
      <c r="RN25" s="236"/>
      <c r="RO25" s="236"/>
      <c r="RP25" s="236"/>
      <c r="RQ25" s="236"/>
      <c r="RR25" s="236"/>
      <c r="RS25" s="236"/>
      <c r="RT25" s="236"/>
      <c r="RU25" s="236"/>
      <c r="RV25" s="236"/>
      <c r="RW25" s="236"/>
      <c r="RX25" s="236"/>
      <c r="RY25" s="236"/>
      <c r="RZ25" s="236"/>
      <c r="SA25" s="236"/>
      <c r="SB25" s="236"/>
      <c r="SC25" s="236"/>
      <c r="SD25" s="238"/>
      <c r="SE25" s="238"/>
      <c r="SF25" s="238"/>
      <c r="SG25" s="238"/>
      <c r="SH25" s="238"/>
      <c r="SI25" s="238"/>
      <c r="SJ25" s="238"/>
      <c r="SK25" s="238"/>
      <c r="SL25" s="236"/>
      <c r="SM25" s="236"/>
      <c r="SN25" s="238"/>
      <c r="SO25" s="238"/>
      <c r="SP25" s="238"/>
      <c r="SQ25" s="238"/>
      <c r="SR25" s="238"/>
      <c r="SS25" s="238"/>
      <c r="ST25" s="238"/>
      <c r="SU25" s="238"/>
      <c r="SV25" s="238"/>
      <c r="SW25" s="236"/>
      <c r="SX25" s="236"/>
      <c r="SY25" s="236"/>
      <c r="SZ25" s="236"/>
      <c r="TA25" s="236"/>
      <c r="TB25" s="236"/>
      <c r="TC25" s="236"/>
      <c r="TD25" s="236"/>
      <c r="TE25" s="236"/>
      <c r="TF25" s="236"/>
      <c r="TG25" s="236"/>
      <c r="TH25" s="236"/>
      <c r="TI25" s="236"/>
      <c r="TJ25" s="236"/>
      <c r="TK25" s="236"/>
      <c r="TL25" s="236"/>
      <c r="TM25" s="236"/>
      <c r="TN25" s="236"/>
      <c r="TO25" s="236"/>
      <c r="TP25" s="236"/>
      <c r="TQ25" s="236"/>
      <c r="TR25" s="236"/>
      <c r="TS25" s="236"/>
      <c r="TT25" s="236"/>
      <c r="TU25" s="236"/>
      <c r="TV25" s="236"/>
      <c r="TW25" s="236"/>
      <c r="TX25" s="236"/>
      <c r="TY25" s="236"/>
      <c r="TZ25" s="236"/>
      <c r="UA25" s="236"/>
      <c r="UB25" s="236"/>
      <c r="UC25" s="236"/>
      <c r="UD25" s="236"/>
      <c r="UE25" s="236"/>
      <c r="UF25" s="236"/>
      <c r="UG25" s="236"/>
      <c r="UH25" s="236"/>
      <c r="UI25" s="236"/>
      <c r="UJ25" s="236"/>
      <c r="UK25" s="236"/>
      <c r="UL25" s="236"/>
      <c r="UM25" s="236"/>
      <c r="UN25" s="236"/>
      <c r="UO25" s="236"/>
      <c r="UP25" s="236"/>
      <c r="UQ25" s="236"/>
      <c r="UR25" s="236"/>
      <c r="US25" s="236"/>
      <c r="UT25" s="236"/>
      <c r="UU25" s="236"/>
      <c r="UV25" s="236"/>
      <c r="UW25" s="236"/>
      <c r="UX25" s="236"/>
      <c r="UY25" s="236"/>
      <c r="UZ25" s="236"/>
      <c r="VA25" s="236"/>
      <c r="VB25" s="236"/>
      <c r="VC25" s="236"/>
      <c r="VD25" s="236"/>
      <c r="VE25" s="236"/>
      <c r="VF25" s="236"/>
      <c r="VG25" s="236"/>
      <c r="VH25" s="236"/>
      <c r="VI25" s="236"/>
      <c r="VJ25" s="236"/>
      <c r="VK25" s="236"/>
      <c r="VL25" s="236"/>
      <c r="VM25" s="236"/>
      <c r="VN25" s="236"/>
      <c r="VO25" s="236"/>
      <c r="VP25" s="236"/>
      <c r="VQ25" s="236"/>
      <c r="VR25" s="240"/>
      <c r="VS25" s="240"/>
      <c r="VT25" s="240"/>
      <c r="VU25" s="240"/>
      <c r="VV25" s="240"/>
      <c r="VW25" s="239"/>
      <c r="VX25" s="239"/>
      <c r="VY25" s="239"/>
      <c r="VZ25" s="239"/>
    </row>
    <row r="26" spans="1:709" ht="20.100000000000001" customHeight="1">
      <c r="A26" s="415">
        <v>19</v>
      </c>
      <c r="B26" s="433" t="str">
        <f>IF('1'!$A$1=1,D26,F26)</f>
        <v>Франція</v>
      </c>
      <c r="C26" s="411"/>
      <c r="D26" s="403" t="s">
        <v>176</v>
      </c>
      <c r="E26" s="403"/>
      <c r="F26" s="403" t="s">
        <v>60</v>
      </c>
      <c r="G26" s="242">
        <v>1553.2296821262289</v>
      </c>
      <c r="H26" s="138">
        <v>1682.4803168240251</v>
      </c>
      <c r="I26" s="138">
        <v>3891.6554212037331</v>
      </c>
      <c r="J26" s="138">
        <v>3135.9409694248698</v>
      </c>
      <c r="K26" s="138">
        <v>2562.9146660327579</v>
      </c>
      <c r="L26" s="138">
        <v>2599.485215557992</v>
      </c>
      <c r="M26" s="138">
        <v>2746.4290496925287</v>
      </c>
      <c r="N26" s="138">
        <v>2804.402348572864</v>
      </c>
      <c r="O26" s="138">
        <v>2258.0664140710669</v>
      </c>
      <c r="P26" s="138">
        <v>2761.8214195945097</v>
      </c>
      <c r="Q26" s="138">
        <v>2684.0425274957479</v>
      </c>
      <c r="R26" s="138">
        <v>2260.4955331875071</v>
      </c>
      <c r="S26" s="138">
        <v>2732.2695537976192</v>
      </c>
      <c r="T26" s="138">
        <v>2343.9796606874843</v>
      </c>
      <c r="U26" s="138">
        <v>4441.4051410050142</v>
      </c>
      <c r="V26" s="138">
        <v>3880.4106707200458</v>
      </c>
      <c r="W26" s="138">
        <v>2382.515935436908</v>
      </c>
      <c r="X26" s="138">
        <v>2637.6520661090181</v>
      </c>
      <c r="Y26" s="138">
        <v>5037.4042622831494</v>
      </c>
      <c r="Z26" s="138">
        <v>3981.7718846688072</v>
      </c>
      <c r="AA26" s="138">
        <v>2661.3467546930269</v>
      </c>
      <c r="AB26" s="138">
        <v>2785.9994419037421</v>
      </c>
      <c r="AC26" s="138">
        <v>3647.3381227941131</v>
      </c>
      <c r="AD26" s="138">
        <v>5522.7762818297797</v>
      </c>
      <c r="AE26" s="138">
        <v>4656.4497880570798</v>
      </c>
      <c r="AF26" s="138">
        <v>4516.1200080937597</v>
      </c>
      <c r="AG26" s="138">
        <v>5700.4407997778799</v>
      </c>
      <c r="AH26" s="138">
        <v>8084.56714109922</v>
      </c>
      <c r="AI26" s="138">
        <v>4440.6457781244962</v>
      </c>
      <c r="AJ26" s="138">
        <v>2897.0525173044321</v>
      </c>
      <c r="AK26" s="138">
        <v>5025.5414001955105</v>
      </c>
      <c r="AL26" s="138">
        <v>5883.5813265810002</v>
      </c>
      <c r="AM26" s="138">
        <v>3369.562181083732</v>
      </c>
      <c r="AN26" s="138">
        <v>3902.6285054832706</v>
      </c>
      <c r="AO26" s="138">
        <v>4918.6243687607093</v>
      </c>
      <c r="AP26" s="138">
        <v>5040.1408238888298</v>
      </c>
      <c r="AQ26" s="138">
        <f t="shared" si="9"/>
        <v>10263.306389578856</v>
      </c>
      <c r="AR26" s="138">
        <f t="shared" si="10"/>
        <v>10713.231279856143</v>
      </c>
      <c r="AS26" s="138">
        <f t="shared" si="11"/>
        <v>9964.4258943488312</v>
      </c>
      <c r="AT26" s="138">
        <f t="shared" si="12"/>
        <v>13398.065026210164</v>
      </c>
      <c r="AU26" s="138">
        <f t="shared" si="13"/>
        <v>14039.344148497883</v>
      </c>
      <c r="AV26" s="138">
        <f t="shared" si="14"/>
        <v>14617.460601220662</v>
      </c>
      <c r="AW26" s="138">
        <f t="shared" si="15"/>
        <v>22957.577737027939</v>
      </c>
      <c r="AX26" s="138">
        <f t="shared" si="16"/>
        <v>18246.82102220544</v>
      </c>
      <c r="AY26" s="243">
        <f>AM26+AN26+AO26+AP26</f>
        <v>17230.955879216541</v>
      </c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8"/>
      <c r="HJ26" s="238"/>
      <c r="HK26" s="238"/>
      <c r="HL26" s="238"/>
      <c r="HM26" s="239"/>
      <c r="HN26" s="239"/>
      <c r="HO26" s="239"/>
      <c r="HP26" s="239"/>
      <c r="HQ26" s="239"/>
      <c r="HR26" s="239"/>
      <c r="HS26" s="239"/>
      <c r="HT26" s="239"/>
      <c r="HU26" s="236"/>
      <c r="HV26" s="236"/>
      <c r="HW26" s="236"/>
      <c r="HX26" s="236"/>
      <c r="HY26" s="236"/>
      <c r="HZ26" s="236"/>
      <c r="IA26" s="236"/>
      <c r="IB26" s="236"/>
      <c r="IC26" s="236"/>
      <c r="ID26" s="236"/>
      <c r="IE26" s="236"/>
      <c r="IF26" s="236"/>
      <c r="IG26" s="236"/>
      <c r="IH26" s="238"/>
      <c r="II26" s="238"/>
      <c r="IJ26" s="239"/>
      <c r="IK26" s="239"/>
      <c r="IL26" s="239"/>
      <c r="IM26" s="239"/>
      <c r="IN26" s="239"/>
      <c r="IO26" s="239"/>
      <c r="IP26" s="239"/>
      <c r="IQ26" s="236"/>
      <c r="IR26" s="238"/>
      <c r="IS26" s="238"/>
      <c r="IT26" s="238"/>
      <c r="IU26" s="238"/>
      <c r="IV26" s="238"/>
      <c r="IW26" s="236"/>
      <c r="IX26" s="236"/>
      <c r="IY26" s="236"/>
      <c r="IZ26" s="236"/>
      <c r="JA26" s="236"/>
      <c r="JB26" s="236"/>
      <c r="JC26" s="236"/>
      <c r="JD26" s="236"/>
      <c r="JE26" s="236"/>
      <c r="JF26" s="236"/>
      <c r="JG26" s="236"/>
      <c r="JH26" s="236"/>
      <c r="JI26" s="236"/>
      <c r="JJ26" s="236"/>
      <c r="JK26" s="236"/>
      <c r="JL26" s="236"/>
      <c r="JM26" s="236"/>
      <c r="JN26" s="236"/>
      <c r="JO26" s="236"/>
      <c r="JP26" s="236"/>
      <c r="JQ26" s="236"/>
      <c r="JR26" s="236"/>
      <c r="JS26" s="236"/>
      <c r="JT26" s="236"/>
      <c r="JU26" s="236"/>
      <c r="JV26" s="236"/>
      <c r="JW26" s="236"/>
      <c r="JX26" s="236"/>
      <c r="JY26" s="236"/>
      <c r="JZ26" s="236"/>
      <c r="KA26" s="236"/>
      <c r="KB26" s="236"/>
      <c r="KC26" s="236"/>
      <c r="KD26" s="236"/>
      <c r="KE26" s="236"/>
      <c r="KF26" s="236"/>
      <c r="KG26" s="236"/>
      <c r="KH26" s="236"/>
      <c r="KI26" s="236"/>
      <c r="KJ26" s="236"/>
      <c r="KK26" s="236"/>
      <c r="KL26" s="236"/>
      <c r="KM26" s="236"/>
      <c r="KN26" s="236"/>
      <c r="KO26" s="236"/>
      <c r="KP26" s="236"/>
      <c r="KQ26" s="236"/>
      <c r="KR26" s="236"/>
      <c r="KS26" s="236"/>
      <c r="KT26" s="236"/>
      <c r="KU26" s="236"/>
      <c r="KV26" s="236"/>
      <c r="KW26" s="236"/>
      <c r="KX26" s="236"/>
      <c r="KY26" s="236"/>
      <c r="KZ26" s="236"/>
      <c r="LA26" s="236"/>
      <c r="LB26" s="236"/>
      <c r="LC26" s="236"/>
      <c r="LD26" s="236"/>
      <c r="LE26" s="236"/>
      <c r="LF26" s="236"/>
      <c r="LG26" s="236"/>
      <c r="LH26" s="236"/>
      <c r="LI26" s="236"/>
      <c r="LJ26" s="236"/>
      <c r="LK26" s="236"/>
      <c r="LL26" s="236"/>
      <c r="LM26" s="236"/>
      <c r="LN26" s="236"/>
      <c r="LO26" s="236"/>
      <c r="LP26" s="236"/>
      <c r="LQ26" s="236"/>
      <c r="LR26" s="236"/>
      <c r="LS26" s="236"/>
      <c r="LT26" s="236"/>
      <c r="LU26" s="236"/>
      <c r="LV26" s="236"/>
      <c r="LW26" s="236"/>
      <c r="LX26" s="236"/>
      <c r="LY26" s="236"/>
      <c r="LZ26" s="236"/>
      <c r="MA26" s="236"/>
      <c r="MB26" s="236"/>
      <c r="MC26" s="236"/>
      <c r="MD26" s="236"/>
      <c r="ME26" s="236"/>
      <c r="MF26" s="236"/>
      <c r="MG26" s="236"/>
      <c r="MH26" s="236"/>
      <c r="MI26" s="236"/>
      <c r="MJ26" s="236"/>
      <c r="MK26" s="236"/>
      <c r="ML26" s="236"/>
      <c r="MM26" s="236"/>
      <c r="MN26" s="236"/>
      <c r="MO26" s="236"/>
      <c r="MP26" s="236"/>
      <c r="MQ26" s="236"/>
      <c r="MR26" s="236"/>
      <c r="MS26" s="236"/>
      <c r="MT26" s="236"/>
      <c r="MU26" s="236"/>
      <c r="MV26" s="236"/>
      <c r="MW26" s="236"/>
      <c r="MX26" s="236"/>
      <c r="MY26" s="236"/>
      <c r="MZ26" s="236"/>
      <c r="NA26" s="236"/>
      <c r="NB26" s="236"/>
      <c r="NC26" s="236"/>
      <c r="ND26" s="236"/>
      <c r="NE26" s="236"/>
      <c r="NF26" s="236"/>
      <c r="NG26" s="236"/>
      <c r="NH26" s="236"/>
      <c r="NI26" s="236"/>
      <c r="NJ26" s="236"/>
      <c r="NK26" s="236"/>
      <c r="NL26" s="236"/>
      <c r="NM26" s="236"/>
      <c r="NN26" s="236"/>
      <c r="NO26" s="236"/>
      <c r="NP26" s="236"/>
      <c r="NQ26" s="236"/>
      <c r="NR26" s="236"/>
      <c r="NS26" s="236"/>
      <c r="NT26" s="236"/>
      <c r="NU26" s="236"/>
      <c r="NV26" s="236"/>
      <c r="NW26" s="236"/>
      <c r="NX26" s="236"/>
      <c r="NY26" s="236"/>
      <c r="NZ26" s="236"/>
      <c r="OA26" s="236"/>
      <c r="OB26" s="236"/>
      <c r="OC26" s="236"/>
      <c r="OD26" s="236"/>
      <c r="OE26" s="236"/>
      <c r="OF26" s="236"/>
      <c r="OG26" s="236"/>
      <c r="OH26" s="236"/>
      <c r="OI26" s="236"/>
      <c r="OJ26" s="236"/>
      <c r="OK26" s="236"/>
      <c r="OL26" s="236"/>
      <c r="OM26" s="236"/>
      <c r="ON26" s="236"/>
      <c r="OO26" s="236"/>
      <c r="OP26" s="236"/>
      <c r="OQ26" s="236"/>
      <c r="OR26" s="236"/>
      <c r="OS26" s="236"/>
      <c r="OT26" s="236"/>
      <c r="OU26" s="236"/>
      <c r="OV26" s="236"/>
      <c r="OW26" s="236"/>
      <c r="OX26" s="236"/>
      <c r="OY26" s="236"/>
      <c r="OZ26" s="236"/>
      <c r="PA26" s="236"/>
      <c r="PB26" s="236"/>
      <c r="PC26" s="236"/>
      <c r="PD26" s="236"/>
      <c r="PE26" s="236"/>
      <c r="PF26" s="236"/>
      <c r="PG26" s="236"/>
      <c r="PH26" s="236"/>
      <c r="PI26" s="236"/>
      <c r="PJ26" s="236"/>
      <c r="PK26" s="236"/>
      <c r="PL26" s="236"/>
      <c r="PM26" s="236"/>
      <c r="PN26" s="236"/>
      <c r="PO26" s="236"/>
      <c r="PP26" s="236"/>
      <c r="PQ26" s="236"/>
      <c r="PR26" s="236"/>
      <c r="PS26" s="236"/>
      <c r="PT26" s="236"/>
      <c r="PU26" s="236"/>
      <c r="PV26" s="236"/>
      <c r="PW26" s="236"/>
      <c r="PX26" s="236"/>
      <c r="PY26" s="236"/>
      <c r="PZ26" s="236"/>
      <c r="QA26" s="236"/>
      <c r="QB26" s="236"/>
      <c r="QC26" s="236"/>
      <c r="QD26" s="238"/>
      <c r="QE26" s="238"/>
      <c r="QF26" s="238"/>
      <c r="QG26" s="238"/>
      <c r="QH26" s="238"/>
      <c r="QI26" s="238"/>
      <c r="QJ26" s="238"/>
      <c r="QK26" s="238"/>
      <c r="QL26" s="238"/>
      <c r="QM26" s="236"/>
      <c r="QN26" s="236"/>
      <c r="QO26" s="236"/>
      <c r="QP26" s="236"/>
      <c r="QQ26" s="236"/>
      <c r="QR26" s="236"/>
      <c r="QS26" s="236"/>
      <c r="QT26" s="236"/>
      <c r="QU26" s="236"/>
      <c r="QV26" s="236"/>
      <c r="QW26" s="236"/>
      <c r="QX26" s="236"/>
      <c r="QY26" s="236"/>
      <c r="QZ26" s="236"/>
      <c r="RA26" s="236"/>
      <c r="RB26" s="236"/>
      <c r="RC26" s="236"/>
      <c r="RD26" s="236"/>
      <c r="RE26" s="236"/>
      <c r="RF26" s="236"/>
      <c r="RG26" s="236"/>
      <c r="RH26" s="236"/>
      <c r="RI26" s="236"/>
      <c r="RJ26" s="236"/>
      <c r="RK26" s="236"/>
      <c r="RL26" s="236"/>
      <c r="RM26" s="236"/>
      <c r="RN26" s="236"/>
      <c r="RO26" s="236"/>
      <c r="RP26" s="236"/>
      <c r="RQ26" s="236"/>
      <c r="RR26" s="236"/>
      <c r="RS26" s="236"/>
      <c r="RT26" s="236"/>
      <c r="RU26" s="236"/>
      <c r="RV26" s="236"/>
      <c r="RW26" s="236"/>
      <c r="RX26" s="236"/>
      <c r="RY26" s="236"/>
      <c r="RZ26" s="236"/>
      <c r="SA26" s="236"/>
      <c r="SB26" s="236"/>
      <c r="SC26" s="236"/>
      <c r="SD26" s="238"/>
      <c r="SE26" s="238"/>
      <c r="SF26" s="238"/>
      <c r="SG26" s="238"/>
      <c r="SH26" s="238"/>
      <c r="SI26" s="238"/>
      <c r="SJ26" s="238"/>
      <c r="SK26" s="238"/>
      <c r="SL26" s="236"/>
      <c r="SM26" s="236"/>
      <c r="SN26" s="238"/>
      <c r="SO26" s="238"/>
      <c r="SP26" s="238"/>
      <c r="SQ26" s="238"/>
      <c r="SR26" s="238"/>
      <c r="SS26" s="238"/>
      <c r="ST26" s="238"/>
      <c r="SU26" s="238"/>
      <c r="SV26" s="238"/>
      <c r="SW26" s="236"/>
      <c r="SX26" s="236"/>
      <c r="SY26" s="236"/>
      <c r="SZ26" s="236"/>
      <c r="TA26" s="236"/>
      <c r="TB26" s="236"/>
      <c r="TC26" s="236"/>
      <c r="TD26" s="236"/>
      <c r="TE26" s="236"/>
      <c r="TF26" s="236"/>
      <c r="TG26" s="236"/>
      <c r="TH26" s="236"/>
      <c r="TI26" s="236"/>
      <c r="TJ26" s="236"/>
      <c r="TK26" s="236"/>
      <c r="TL26" s="236"/>
      <c r="TM26" s="236"/>
      <c r="TN26" s="236"/>
      <c r="TO26" s="236"/>
      <c r="TP26" s="236"/>
      <c r="TQ26" s="236"/>
      <c r="TR26" s="236"/>
      <c r="TS26" s="236"/>
      <c r="TT26" s="236"/>
      <c r="TU26" s="236"/>
      <c r="TV26" s="236"/>
      <c r="TW26" s="236"/>
      <c r="TX26" s="236"/>
      <c r="TY26" s="236"/>
      <c r="TZ26" s="236"/>
      <c r="UA26" s="236"/>
      <c r="UB26" s="236"/>
      <c r="UC26" s="236"/>
      <c r="UD26" s="236"/>
      <c r="UE26" s="236"/>
      <c r="UF26" s="236"/>
      <c r="UG26" s="236"/>
      <c r="UH26" s="236"/>
      <c r="UI26" s="236"/>
      <c r="UJ26" s="236"/>
      <c r="UK26" s="236"/>
      <c r="UL26" s="236"/>
      <c r="UM26" s="236"/>
      <c r="UN26" s="236"/>
      <c r="UO26" s="236"/>
      <c r="UP26" s="236"/>
      <c r="UQ26" s="236"/>
      <c r="UR26" s="236"/>
      <c r="US26" s="236"/>
      <c r="UT26" s="236"/>
      <c r="UU26" s="236"/>
      <c r="UV26" s="236"/>
      <c r="UW26" s="236"/>
      <c r="UX26" s="236"/>
      <c r="UY26" s="236"/>
      <c r="UZ26" s="236"/>
      <c r="VA26" s="236"/>
      <c r="VB26" s="236"/>
      <c r="VC26" s="236"/>
      <c r="VD26" s="236"/>
      <c r="VE26" s="236"/>
      <c r="VF26" s="236"/>
      <c r="VG26" s="236"/>
      <c r="VH26" s="236"/>
      <c r="VI26" s="236"/>
      <c r="VJ26" s="236"/>
      <c r="VK26" s="236"/>
      <c r="VL26" s="236"/>
      <c r="VM26" s="236"/>
      <c r="VN26" s="236"/>
      <c r="VO26" s="236"/>
      <c r="VP26" s="236"/>
      <c r="VQ26" s="236"/>
      <c r="VR26" s="240"/>
      <c r="VS26" s="240"/>
      <c r="VT26" s="240"/>
      <c r="VU26" s="240"/>
      <c r="VV26" s="240"/>
      <c r="VW26" s="239"/>
      <c r="VX26" s="239"/>
      <c r="VY26" s="239"/>
      <c r="VZ26" s="239"/>
    </row>
    <row r="27" spans="1:709" s="251" customFormat="1" ht="33" customHeight="1">
      <c r="A27" s="415">
        <v>20</v>
      </c>
      <c r="B27" s="434" t="str">
        <f>IF('1'!$A$1=1,D27,F27)</f>
        <v>Сполучене Королівство Великої Британії та Північної Ірландії</v>
      </c>
      <c r="C27" s="412"/>
      <c r="D27" s="409" t="s">
        <v>61</v>
      </c>
      <c r="E27" s="400"/>
      <c r="F27" s="429" t="s">
        <v>62</v>
      </c>
      <c r="G27" s="249">
        <v>2008.1709527142509</v>
      </c>
      <c r="H27" s="250">
        <v>1459.198818704109</v>
      </c>
      <c r="I27" s="250">
        <v>1724.9514525048892</v>
      </c>
      <c r="J27" s="250">
        <v>1875.380271673703</v>
      </c>
      <c r="K27" s="250">
        <v>1888.5927790791711</v>
      </c>
      <c r="L27" s="250">
        <v>1882.8880535698761</v>
      </c>
      <c r="M27" s="250">
        <v>1613.0681195258421</v>
      </c>
      <c r="N27" s="250">
        <v>1881.6061422149651</v>
      </c>
      <c r="O27" s="138">
        <v>2995.6489244573822</v>
      </c>
      <c r="P27" s="138">
        <v>3529.1134664702899</v>
      </c>
      <c r="Q27" s="138">
        <v>1960.7558781921211</v>
      </c>
      <c r="R27" s="138">
        <v>3242.3472085806388</v>
      </c>
      <c r="S27" s="138">
        <v>3739.6046317776136</v>
      </c>
      <c r="T27" s="138">
        <v>3004.0358792621992</v>
      </c>
      <c r="U27" s="138">
        <v>3531.2245424324096</v>
      </c>
      <c r="V27" s="138">
        <v>4342.7312787068904</v>
      </c>
      <c r="W27" s="138">
        <v>3768.6337491131799</v>
      </c>
      <c r="X27" s="138">
        <v>4586.3859875032203</v>
      </c>
      <c r="Y27" s="138">
        <v>2992.1443574100499</v>
      </c>
      <c r="Z27" s="138">
        <v>3464.6897264006898</v>
      </c>
      <c r="AA27" s="138">
        <v>3447.4576076298072</v>
      </c>
      <c r="AB27" s="138">
        <v>2526.5113653684821</v>
      </c>
      <c r="AC27" s="138">
        <v>4472.5792218238003</v>
      </c>
      <c r="AD27" s="138">
        <v>5447.7155006993999</v>
      </c>
      <c r="AE27" s="138">
        <v>5403.5819922976198</v>
      </c>
      <c r="AF27" s="138">
        <v>6915.6124749504197</v>
      </c>
      <c r="AG27" s="138">
        <v>6961.7450596415492</v>
      </c>
      <c r="AH27" s="138">
        <v>7456.4277395929103</v>
      </c>
      <c r="AI27" s="138">
        <v>4075.9750079965115</v>
      </c>
      <c r="AJ27" s="138">
        <v>973.55003520669197</v>
      </c>
      <c r="AK27" s="138">
        <v>2052.9868455163432</v>
      </c>
      <c r="AL27" s="138">
        <v>4634.3532721625779</v>
      </c>
      <c r="AM27" s="138">
        <v>3047.3140265722882</v>
      </c>
      <c r="AN27" s="138">
        <v>2841.1184784170664</v>
      </c>
      <c r="AO27" s="138">
        <v>3314.0315175542701</v>
      </c>
      <c r="AP27" s="138">
        <v>3821.3950881337396</v>
      </c>
      <c r="AQ27" s="138">
        <f t="shared" si="9"/>
        <v>7067.7014955969516</v>
      </c>
      <c r="AR27" s="138">
        <f t="shared" si="10"/>
        <v>7266.1550943898546</v>
      </c>
      <c r="AS27" s="138">
        <f t="shared" si="11"/>
        <v>11727.865477700432</v>
      </c>
      <c r="AT27" s="138">
        <f t="shared" si="12"/>
        <v>14617.596332179113</v>
      </c>
      <c r="AU27" s="138">
        <f t="shared" si="13"/>
        <v>14811.853820427139</v>
      </c>
      <c r="AV27" s="138">
        <f t="shared" si="14"/>
        <v>15894.263695521489</v>
      </c>
      <c r="AW27" s="138">
        <f t="shared" si="15"/>
        <v>26737.367266482499</v>
      </c>
      <c r="AX27" s="138">
        <f t="shared" si="16"/>
        <v>11736.865160882124</v>
      </c>
      <c r="AY27" s="243">
        <f>AM27+AN27+AO27+AP27</f>
        <v>13023.859110677364</v>
      </c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8"/>
      <c r="HJ27" s="238"/>
      <c r="HK27" s="238"/>
      <c r="HL27" s="238"/>
      <c r="HM27" s="239"/>
      <c r="HN27" s="239"/>
      <c r="HO27" s="239"/>
      <c r="HP27" s="239"/>
      <c r="HQ27" s="239"/>
      <c r="HR27" s="239"/>
      <c r="HS27" s="239"/>
      <c r="HT27" s="239"/>
      <c r="HU27" s="236"/>
      <c r="HV27" s="236"/>
      <c r="HW27" s="236"/>
      <c r="HX27" s="236"/>
      <c r="HY27" s="236"/>
      <c r="HZ27" s="236"/>
      <c r="IA27" s="236"/>
      <c r="IB27" s="236"/>
      <c r="IC27" s="236"/>
      <c r="ID27" s="236"/>
      <c r="IE27" s="236"/>
      <c r="IF27" s="236"/>
      <c r="IG27" s="236"/>
      <c r="IH27" s="238"/>
      <c r="II27" s="238"/>
      <c r="IJ27" s="239"/>
      <c r="IK27" s="239"/>
      <c r="IL27" s="239"/>
      <c r="IM27" s="239"/>
      <c r="IN27" s="239"/>
      <c r="IO27" s="239"/>
      <c r="IP27" s="239"/>
      <c r="IQ27" s="236"/>
      <c r="IR27" s="238"/>
      <c r="IS27" s="238"/>
      <c r="IT27" s="238"/>
      <c r="IU27" s="238"/>
      <c r="IV27" s="238"/>
      <c r="IW27" s="236"/>
      <c r="IX27" s="236"/>
      <c r="IY27" s="236"/>
      <c r="IZ27" s="236"/>
      <c r="JA27" s="236"/>
      <c r="JB27" s="236"/>
      <c r="JC27" s="236"/>
      <c r="JD27" s="236"/>
      <c r="JE27" s="236"/>
      <c r="JF27" s="236"/>
      <c r="JG27" s="236"/>
      <c r="JH27" s="236"/>
      <c r="JI27" s="236"/>
      <c r="JJ27" s="236"/>
      <c r="JK27" s="236"/>
      <c r="JL27" s="236"/>
      <c r="JM27" s="236"/>
      <c r="JN27" s="236"/>
      <c r="JO27" s="236"/>
      <c r="JP27" s="236"/>
      <c r="JQ27" s="236"/>
      <c r="JR27" s="236"/>
      <c r="JS27" s="236"/>
      <c r="JT27" s="236"/>
      <c r="JU27" s="236"/>
      <c r="JV27" s="236"/>
      <c r="JW27" s="236"/>
      <c r="JX27" s="236"/>
      <c r="JY27" s="236"/>
      <c r="JZ27" s="236"/>
      <c r="KA27" s="236"/>
      <c r="KB27" s="236"/>
      <c r="KC27" s="236"/>
      <c r="KD27" s="236"/>
      <c r="KE27" s="236"/>
      <c r="KF27" s="236"/>
      <c r="KG27" s="236"/>
      <c r="KH27" s="236"/>
      <c r="KI27" s="236"/>
      <c r="KJ27" s="236"/>
      <c r="KK27" s="236"/>
      <c r="KL27" s="236"/>
      <c r="KM27" s="236"/>
      <c r="KN27" s="236"/>
      <c r="KO27" s="236"/>
      <c r="KP27" s="236"/>
      <c r="KQ27" s="236"/>
      <c r="KR27" s="236"/>
      <c r="KS27" s="236"/>
      <c r="KT27" s="236"/>
      <c r="KU27" s="236"/>
      <c r="KV27" s="236"/>
      <c r="KW27" s="236"/>
      <c r="KX27" s="236"/>
      <c r="KY27" s="236"/>
      <c r="KZ27" s="236"/>
      <c r="LA27" s="236"/>
      <c r="LB27" s="236"/>
      <c r="LC27" s="236"/>
      <c r="LD27" s="236"/>
      <c r="LE27" s="236"/>
      <c r="LF27" s="236"/>
      <c r="LG27" s="236"/>
      <c r="LH27" s="236"/>
      <c r="LI27" s="236"/>
      <c r="LJ27" s="236"/>
      <c r="LK27" s="236"/>
      <c r="LL27" s="236"/>
      <c r="LM27" s="236"/>
      <c r="LN27" s="236"/>
      <c r="LO27" s="236"/>
      <c r="LP27" s="236"/>
      <c r="LQ27" s="236"/>
      <c r="LR27" s="236"/>
      <c r="LS27" s="236"/>
      <c r="LT27" s="236"/>
      <c r="LU27" s="236"/>
      <c r="LV27" s="236"/>
      <c r="LW27" s="236"/>
      <c r="LX27" s="236"/>
      <c r="LY27" s="236"/>
      <c r="LZ27" s="236"/>
      <c r="MA27" s="236"/>
      <c r="MB27" s="236"/>
      <c r="MC27" s="236"/>
      <c r="MD27" s="236"/>
      <c r="ME27" s="236"/>
      <c r="MF27" s="236"/>
      <c r="MG27" s="236"/>
      <c r="MH27" s="236"/>
      <c r="MI27" s="236"/>
      <c r="MJ27" s="236"/>
      <c r="MK27" s="236"/>
      <c r="ML27" s="236"/>
      <c r="MM27" s="236"/>
      <c r="MN27" s="236"/>
      <c r="MO27" s="236"/>
      <c r="MP27" s="236"/>
      <c r="MQ27" s="236"/>
      <c r="MR27" s="236"/>
      <c r="MS27" s="236"/>
      <c r="MT27" s="236"/>
      <c r="MU27" s="236"/>
      <c r="MV27" s="236"/>
      <c r="MW27" s="236"/>
      <c r="MX27" s="236"/>
      <c r="MY27" s="236"/>
      <c r="MZ27" s="236"/>
      <c r="NA27" s="236"/>
      <c r="NB27" s="236"/>
      <c r="NC27" s="236"/>
      <c r="ND27" s="236"/>
      <c r="NE27" s="236"/>
      <c r="NF27" s="236"/>
      <c r="NG27" s="236"/>
      <c r="NH27" s="236"/>
      <c r="NI27" s="236"/>
      <c r="NJ27" s="236"/>
      <c r="NK27" s="236"/>
      <c r="NL27" s="236"/>
      <c r="NM27" s="236"/>
      <c r="NN27" s="236"/>
      <c r="NO27" s="236"/>
      <c r="NP27" s="236"/>
      <c r="NQ27" s="236"/>
      <c r="NR27" s="236"/>
      <c r="NS27" s="236"/>
      <c r="NT27" s="236"/>
      <c r="NU27" s="236"/>
      <c r="NV27" s="236"/>
      <c r="NW27" s="236"/>
      <c r="NX27" s="236"/>
      <c r="NY27" s="236"/>
      <c r="NZ27" s="236"/>
      <c r="OA27" s="236"/>
      <c r="OB27" s="236"/>
      <c r="OC27" s="236"/>
      <c r="OD27" s="236"/>
      <c r="OE27" s="236"/>
      <c r="OF27" s="236"/>
      <c r="OG27" s="236"/>
      <c r="OH27" s="236"/>
      <c r="OI27" s="236"/>
      <c r="OJ27" s="236"/>
      <c r="OK27" s="236"/>
      <c r="OL27" s="236"/>
      <c r="OM27" s="236"/>
      <c r="ON27" s="236"/>
      <c r="OO27" s="236"/>
      <c r="OP27" s="236"/>
      <c r="OQ27" s="236"/>
      <c r="OR27" s="236"/>
      <c r="OS27" s="236"/>
      <c r="OT27" s="236"/>
      <c r="OU27" s="236"/>
      <c r="OV27" s="236"/>
      <c r="OW27" s="236"/>
      <c r="OX27" s="236"/>
      <c r="OY27" s="236"/>
      <c r="OZ27" s="236"/>
      <c r="PA27" s="236"/>
      <c r="PB27" s="236"/>
      <c r="PC27" s="236"/>
      <c r="PD27" s="236"/>
      <c r="PE27" s="236"/>
      <c r="PF27" s="236"/>
      <c r="PG27" s="236"/>
      <c r="PH27" s="236"/>
      <c r="PI27" s="236"/>
      <c r="PJ27" s="236"/>
      <c r="PK27" s="236"/>
      <c r="PL27" s="236"/>
      <c r="PM27" s="236"/>
      <c r="PN27" s="236"/>
      <c r="PO27" s="236"/>
      <c r="PP27" s="236"/>
      <c r="PQ27" s="236"/>
      <c r="PR27" s="236"/>
      <c r="PS27" s="236"/>
      <c r="PT27" s="236"/>
      <c r="PU27" s="236"/>
      <c r="PV27" s="236"/>
      <c r="PW27" s="236"/>
      <c r="PX27" s="236"/>
      <c r="PY27" s="236"/>
      <c r="PZ27" s="236"/>
      <c r="QA27" s="236"/>
      <c r="QB27" s="236"/>
      <c r="QC27" s="236"/>
      <c r="QD27" s="238"/>
      <c r="QE27" s="238"/>
      <c r="QF27" s="238"/>
      <c r="QG27" s="238"/>
      <c r="QH27" s="238"/>
      <c r="QI27" s="238"/>
      <c r="QJ27" s="238"/>
      <c r="QK27" s="238"/>
      <c r="QL27" s="238"/>
      <c r="QM27" s="236"/>
      <c r="QN27" s="236"/>
      <c r="QO27" s="236"/>
      <c r="QP27" s="236"/>
      <c r="QQ27" s="236"/>
      <c r="QR27" s="236"/>
      <c r="QS27" s="236"/>
      <c r="QT27" s="236"/>
      <c r="QU27" s="236"/>
      <c r="QV27" s="236"/>
      <c r="QW27" s="236"/>
      <c r="QX27" s="236"/>
      <c r="QY27" s="236"/>
      <c r="QZ27" s="236"/>
      <c r="RA27" s="236"/>
      <c r="RB27" s="236"/>
      <c r="RC27" s="236"/>
      <c r="RD27" s="236"/>
      <c r="RE27" s="236"/>
      <c r="RF27" s="236"/>
      <c r="RG27" s="236"/>
      <c r="RH27" s="236"/>
      <c r="RI27" s="236"/>
      <c r="RJ27" s="236"/>
      <c r="RK27" s="236"/>
      <c r="RL27" s="236"/>
      <c r="RM27" s="236"/>
      <c r="RN27" s="236"/>
      <c r="RO27" s="236"/>
      <c r="RP27" s="236"/>
      <c r="RQ27" s="236"/>
      <c r="RR27" s="236"/>
      <c r="RS27" s="236"/>
      <c r="RT27" s="236"/>
      <c r="RU27" s="236"/>
      <c r="RV27" s="236"/>
      <c r="RW27" s="236"/>
      <c r="RX27" s="236"/>
      <c r="RY27" s="236"/>
      <c r="RZ27" s="236"/>
      <c r="SA27" s="236"/>
      <c r="SB27" s="236"/>
      <c r="SC27" s="236"/>
      <c r="SD27" s="238"/>
      <c r="SE27" s="238"/>
      <c r="SF27" s="238"/>
      <c r="SG27" s="238"/>
      <c r="SH27" s="238"/>
      <c r="SI27" s="238"/>
      <c r="SJ27" s="238"/>
      <c r="SK27" s="238"/>
      <c r="SL27" s="236"/>
      <c r="SM27" s="236"/>
      <c r="SN27" s="238"/>
      <c r="SO27" s="238"/>
      <c r="SP27" s="238"/>
      <c r="SQ27" s="238"/>
      <c r="SR27" s="238"/>
      <c r="SS27" s="238"/>
      <c r="ST27" s="238"/>
      <c r="SU27" s="238"/>
      <c r="SV27" s="238"/>
      <c r="SW27" s="236"/>
      <c r="SX27" s="236"/>
      <c r="SY27" s="236"/>
      <c r="SZ27" s="236"/>
      <c r="TA27" s="236"/>
      <c r="TB27" s="236"/>
      <c r="TC27" s="236"/>
      <c r="TD27" s="236"/>
      <c r="TE27" s="236"/>
      <c r="TF27" s="236"/>
      <c r="TG27" s="236"/>
      <c r="TH27" s="236"/>
      <c r="TI27" s="236"/>
      <c r="TJ27" s="236"/>
      <c r="TK27" s="236"/>
      <c r="TL27" s="236"/>
      <c r="TM27" s="236"/>
      <c r="TN27" s="236"/>
      <c r="TO27" s="236"/>
      <c r="TP27" s="236"/>
      <c r="TQ27" s="236"/>
      <c r="TR27" s="236"/>
      <c r="TS27" s="236"/>
      <c r="TT27" s="236"/>
      <c r="TU27" s="236"/>
      <c r="TV27" s="236"/>
      <c r="TW27" s="236"/>
      <c r="TX27" s="236"/>
      <c r="TY27" s="236"/>
      <c r="TZ27" s="236"/>
      <c r="UA27" s="236"/>
      <c r="UB27" s="236"/>
      <c r="UC27" s="236"/>
      <c r="UD27" s="236"/>
      <c r="UE27" s="236"/>
      <c r="UF27" s="236"/>
      <c r="UG27" s="236"/>
      <c r="UH27" s="236"/>
      <c r="UI27" s="236"/>
      <c r="UJ27" s="236"/>
      <c r="UK27" s="236"/>
      <c r="UL27" s="236"/>
      <c r="UM27" s="236"/>
      <c r="UN27" s="236"/>
      <c r="UO27" s="236"/>
      <c r="UP27" s="236"/>
      <c r="UQ27" s="236"/>
      <c r="UR27" s="236"/>
      <c r="US27" s="236"/>
      <c r="UT27" s="236"/>
      <c r="UU27" s="236"/>
      <c r="UV27" s="236"/>
      <c r="UW27" s="236"/>
      <c r="UX27" s="236"/>
      <c r="UY27" s="236"/>
      <c r="UZ27" s="236"/>
      <c r="VA27" s="236"/>
      <c r="VB27" s="236"/>
      <c r="VC27" s="236"/>
      <c r="VD27" s="236"/>
      <c r="VE27" s="236"/>
      <c r="VF27" s="236"/>
      <c r="VG27" s="236"/>
      <c r="VH27" s="236"/>
      <c r="VI27" s="236"/>
      <c r="VJ27" s="236"/>
      <c r="VK27" s="236"/>
      <c r="VL27" s="236"/>
      <c r="VM27" s="236"/>
      <c r="VN27" s="236"/>
      <c r="VO27" s="236"/>
      <c r="VP27" s="236"/>
      <c r="VQ27" s="236"/>
      <c r="VR27" s="240"/>
      <c r="VS27" s="240"/>
      <c r="VT27" s="240"/>
      <c r="VU27" s="240"/>
      <c r="VV27" s="240"/>
      <c r="VW27" s="239"/>
      <c r="VX27" s="239"/>
      <c r="VY27" s="239"/>
      <c r="VZ27" s="239"/>
      <c r="WA27" s="252"/>
      <c r="WB27" s="253"/>
      <c r="WC27" s="253"/>
      <c r="WD27" s="253"/>
      <c r="WE27" s="253"/>
      <c r="WF27" s="252"/>
      <c r="WG27" s="252"/>
      <c r="WH27" s="252"/>
      <c r="WI27" s="252"/>
      <c r="WJ27" s="252"/>
      <c r="WK27" s="252"/>
      <c r="WL27" s="252"/>
      <c r="WM27" s="252"/>
      <c r="WN27" s="252"/>
      <c r="WO27" s="252"/>
      <c r="WP27" s="252"/>
      <c r="WQ27" s="252"/>
      <c r="WR27" s="252"/>
      <c r="WS27" s="252"/>
      <c r="WT27" s="252"/>
      <c r="WU27" s="252"/>
      <c r="WV27" s="252"/>
      <c r="WW27" s="252"/>
      <c r="WX27" s="252"/>
      <c r="WY27" s="252"/>
      <c r="WZ27" s="252"/>
      <c r="XA27" s="252"/>
      <c r="XB27" s="252"/>
      <c r="XC27" s="252"/>
      <c r="XD27" s="252"/>
      <c r="XE27" s="252"/>
      <c r="XF27" s="252"/>
      <c r="XG27" s="252"/>
      <c r="XH27" s="253"/>
      <c r="XI27" s="253"/>
      <c r="XJ27" s="253"/>
      <c r="XK27" s="253"/>
      <c r="XL27" s="253"/>
      <c r="XM27" s="252"/>
      <c r="XN27" s="252"/>
      <c r="XO27" s="252"/>
      <c r="XP27" s="252"/>
      <c r="XZ27" s="174"/>
      <c r="YA27" s="174"/>
      <c r="YB27" s="174"/>
      <c r="YC27" s="174"/>
      <c r="YD27" s="174"/>
      <c r="YE27" s="174"/>
      <c r="YF27" s="174"/>
      <c r="YG27" s="174"/>
      <c r="YH27" s="174"/>
      <c r="YI27" s="174"/>
      <c r="YJ27" s="174"/>
      <c r="YK27" s="174"/>
      <c r="YL27" s="174"/>
      <c r="YM27" s="174"/>
      <c r="YN27" s="174"/>
      <c r="YO27" s="174"/>
      <c r="YP27" s="174"/>
      <c r="YQ27" s="174"/>
      <c r="YR27" s="174"/>
      <c r="YS27" s="174"/>
      <c r="YT27" s="174"/>
      <c r="YU27" s="174"/>
      <c r="YV27" s="174"/>
      <c r="ZN27" s="174"/>
      <c r="ZO27" s="174"/>
      <c r="ZP27" s="174"/>
      <c r="ZQ27" s="174"/>
      <c r="ZR27" s="174"/>
      <c r="ZS27" s="174"/>
      <c r="ZT27" s="174"/>
      <c r="ZU27" s="174"/>
      <c r="ZV27" s="174"/>
      <c r="ZW27" s="174"/>
      <c r="ZX27" s="174"/>
      <c r="ZY27" s="174"/>
      <c r="ZZ27" s="174"/>
      <c r="AAA27" s="174"/>
      <c r="AAB27" s="174"/>
      <c r="AAC27" s="174"/>
      <c r="AAD27" s="174"/>
      <c r="AAE27" s="174"/>
      <c r="AAF27" s="174"/>
      <c r="AAG27" s="174"/>
    </row>
    <row r="28" spans="1:709" s="251" customFormat="1" ht="20.100000000000001" customHeight="1">
      <c r="A28" s="415">
        <v>21</v>
      </c>
      <c r="B28" s="433" t="str">
        <f>IF('1'!$A$1=1,D28,F28)</f>
        <v>Бельгія</v>
      </c>
      <c r="C28" s="412"/>
      <c r="D28" s="401" t="s">
        <v>190</v>
      </c>
      <c r="E28" s="390"/>
      <c r="F28" s="400" t="s">
        <v>63</v>
      </c>
      <c r="G28" s="242">
        <v>969.01813559468292</v>
      </c>
      <c r="H28" s="138">
        <v>711.78134875170292</v>
      </c>
      <c r="I28" s="138">
        <v>2866.9838004138728</v>
      </c>
      <c r="J28" s="138">
        <v>1456.628166880696</v>
      </c>
      <c r="K28" s="138">
        <v>1026.5131133019941</v>
      </c>
      <c r="L28" s="138">
        <v>839.81241899327006</v>
      </c>
      <c r="M28" s="138">
        <v>2568.3564987557693</v>
      </c>
      <c r="N28" s="138">
        <v>1297.4799029155279</v>
      </c>
      <c r="O28" s="138">
        <v>1762.2455457929141</v>
      </c>
      <c r="P28" s="138">
        <v>1798.806164437623</v>
      </c>
      <c r="Q28" s="138">
        <v>3821.0987917674238</v>
      </c>
      <c r="R28" s="138">
        <v>3883.2640417283501</v>
      </c>
      <c r="S28" s="138">
        <v>1928.276889649522</v>
      </c>
      <c r="T28" s="138">
        <v>1843.283617493667</v>
      </c>
      <c r="U28" s="138">
        <v>6685.0143066928204</v>
      </c>
      <c r="V28" s="138">
        <v>5211.9397706097352</v>
      </c>
      <c r="W28" s="138">
        <v>2451.7069984050222</v>
      </c>
      <c r="X28" s="138">
        <v>2446.2072882701623</v>
      </c>
      <c r="Y28" s="138">
        <v>6758.0840750490197</v>
      </c>
      <c r="Z28" s="138">
        <v>4901.8292487494509</v>
      </c>
      <c r="AA28" s="138">
        <v>2012.819569295631</v>
      </c>
      <c r="AB28" s="138">
        <v>1676.972246778108</v>
      </c>
      <c r="AC28" s="138">
        <v>5960.6901054619993</v>
      </c>
      <c r="AD28" s="138">
        <v>4773.4539321232696</v>
      </c>
      <c r="AE28" s="138">
        <v>2489.5696407302921</v>
      </c>
      <c r="AF28" s="138">
        <v>2867.0863453216261</v>
      </c>
      <c r="AG28" s="138">
        <v>7293.4790698418401</v>
      </c>
      <c r="AH28" s="138">
        <v>3949.764262410145</v>
      </c>
      <c r="AI28" s="138">
        <v>2500.4325662062001</v>
      </c>
      <c r="AJ28" s="138">
        <v>1132.3888395536001</v>
      </c>
      <c r="AK28" s="138">
        <v>5602.0437594599389</v>
      </c>
      <c r="AL28" s="138">
        <v>5837.4042976761202</v>
      </c>
      <c r="AM28" s="138">
        <v>4089.2628139637177</v>
      </c>
      <c r="AN28" s="138">
        <v>1990.2835970561318</v>
      </c>
      <c r="AO28" s="138">
        <v>2825.8765206469943</v>
      </c>
      <c r="AP28" s="138">
        <v>4006.2075829798005</v>
      </c>
      <c r="AQ28" s="138">
        <f t="shared" si="9"/>
        <v>6004.4114516409545</v>
      </c>
      <c r="AR28" s="138">
        <f t="shared" si="10"/>
        <v>5732.1619339665613</v>
      </c>
      <c r="AS28" s="138">
        <f t="shared" si="11"/>
        <v>11265.414543726311</v>
      </c>
      <c r="AT28" s="138">
        <f t="shared" si="12"/>
        <v>15668.514584445746</v>
      </c>
      <c r="AU28" s="138">
        <f t="shared" si="13"/>
        <v>16557.827610473654</v>
      </c>
      <c r="AV28" s="138">
        <f t="shared" si="14"/>
        <v>14423.935853659008</v>
      </c>
      <c r="AW28" s="138">
        <f t="shared" si="15"/>
        <v>16599.899318303906</v>
      </c>
      <c r="AX28" s="138">
        <f t="shared" si="16"/>
        <v>15072.26946289586</v>
      </c>
      <c r="AY28" s="243">
        <f t="shared" si="8"/>
        <v>12911.630514646644</v>
      </c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8"/>
      <c r="HJ28" s="238"/>
      <c r="HK28" s="238"/>
      <c r="HL28" s="238"/>
      <c r="HM28" s="239"/>
      <c r="HN28" s="239"/>
      <c r="HO28" s="239"/>
      <c r="HP28" s="239"/>
      <c r="HQ28" s="239"/>
      <c r="HR28" s="239"/>
      <c r="HS28" s="239"/>
      <c r="HT28" s="239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8"/>
      <c r="II28" s="238"/>
      <c r="IJ28" s="239"/>
      <c r="IK28" s="239"/>
      <c r="IL28" s="239"/>
      <c r="IM28" s="239"/>
      <c r="IN28" s="239"/>
      <c r="IO28" s="239"/>
      <c r="IP28" s="239"/>
      <c r="IQ28" s="236"/>
      <c r="IR28" s="238"/>
      <c r="IS28" s="238"/>
      <c r="IT28" s="238"/>
      <c r="IU28" s="238"/>
      <c r="IV28" s="238"/>
      <c r="IW28" s="236"/>
      <c r="IX28" s="236"/>
      <c r="IY28" s="236"/>
      <c r="IZ28" s="236"/>
      <c r="JA28" s="236"/>
      <c r="JB28" s="236"/>
      <c r="JC28" s="236"/>
      <c r="JD28" s="236"/>
      <c r="JE28" s="236"/>
      <c r="JF28" s="236"/>
      <c r="JG28" s="236"/>
      <c r="JH28" s="236"/>
      <c r="JI28" s="236"/>
      <c r="JJ28" s="236"/>
      <c r="JK28" s="236"/>
      <c r="JL28" s="236"/>
      <c r="JM28" s="236"/>
      <c r="JN28" s="236"/>
      <c r="JO28" s="236"/>
      <c r="JP28" s="236"/>
      <c r="JQ28" s="236"/>
      <c r="JR28" s="236"/>
      <c r="JS28" s="236"/>
      <c r="JT28" s="236"/>
      <c r="JU28" s="236"/>
      <c r="JV28" s="236"/>
      <c r="JW28" s="236"/>
      <c r="JX28" s="236"/>
      <c r="JY28" s="236"/>
      <c r="JZ28" s="236"/>
      <c r="KA28" s="236"/>
      <c r="KB28" s="236"/>
      <c r="KC28" s="236"/>
      <c r="KD28" s="236"/>
      <c r="KE28" s="236"/>
      <c r="KF28" s="236"/>
      <c r="KG28" s="236"/>
      <c r="KH28" s="236"/>
      <c r="KI28" s="236"/>
      <c r="KJ28" s="236"/>
      <c r="KK28" s="236"/>
      <c r="KL28" s="236"/>
      <c r="KM28" s="236"/>
      <c r="KN28" s="236"/>
      <c r="KO28" s="236"/>
      <c r="KP28" s="236"/>
      <c r="KQ28" s="236"/>
      <c r="KR28" s="236"/>
      <c r="KS28" s="236"/>
      <c r="KT28" s="236"/>
      <c r="KU28" s="236"/>
      <c r="KV28" s="236"/>
      <c r="KW28" s="236"/>
      <c r="KX28" s="236"/>
      <c r="KY28" s="236"/>
      <c r="KZ28" s="236"/>
      <c r="LA28" s="236"/>
      <c r="LB28" s="236"/>
      <c r="LC28" s="236"/>
      <c r="LD28" s="236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36"/>
      <c r="LQ28" s="236"/>
      <c r="LR28" s="236"/>
      <c r="LS28" s="236"/>
      <c r="LT28" s="236"/>
      <c r="LU28" s="236"/>
      <c r="LV28" s="236"/>
      <c r="LW28" s="236"/>
      <c r="LX28" s="236"/>
      <c r="LY28" s="236"/>
      <c r="LZ28" s="236"/>
      <c r="MA28" s="236"/>
      <c r="MB28" s="236"/>
      <c r="MC28" s="236"/>
      <c r="MD28" s="236"/>
      <c r="ME28" s="236"/>
      <c r="MF28" s="236"/>
      <c r="MG28" s="236"/>
      <c r="MH28" s="236"/>
      <c r="MI28" s="236"/>
      <c r="MJ28" s="236"/>
      <c r="MK28" s="236"/>
      <c r="ML28" s="236"/>
      <c r="MM28" s="236"/>
      <c r="MN28" s="236"/>
      <c r="MO28" s="236"/>
      <c r="MP28" s="236"/>
      <c r="MQ28" s="236"/>
      <c r="MR28" s="236"/>
      <c r="MS28" s="236"/>
      <c r="MT28" s="236"/>
      <c r="MU28" s="236"/>
      <c r="MV28" s="236"/>
      <c r="MW28" s="236"/>
      <c r="MX28" s="236"/>
      <c r="MY28" s="236"/>
      <c r="MZ28" s="236"/>
      <c r="NA28" s="236"/>
      <c r="NB28" s="236"/>
      <c r="NC28" s="236"/>
      <c r="ND28" s="236"/>
      <c r="NE28" s="236"/>
      <c r="NF28" s="236"/>
      <c r="NG28" s="236"/>
      <c r="NH28" s="236"/>
      <c r="NI28" s="236"/>
      <c r="NJ28" s="236"/>
      <c r="NK28" s="236"/>
      <c r="NL28" s="236"/>
      <c r="NM28" s="236"/>
      <c r="NN28" s="236"/>
      <c r="NO28" s="236"/>
      <c r="NP28" s="236"/>
      <c r="NQ28" s="236"/>
      <c r="NR28" s="236"/>
      <c r="NS28" s="236"/>
      <c r="NT28" s="236"/>
      <c r="NU28" s="236"/>
      <c r="NV28" s="236"/>
      <c r="NW28" s="236"/>
      <c r="NX28" s="236"/>
      <c r="NY28" s="236"/>
      <c r="NZ28" s="236"/>
      <c r="OA28" s="236"/>
      <c r="OB28" s="236"/>
      <c r="OC28" s="236"/>
      <c r="OD28" s="236"/>
      <c r="OE28" s="236"/>
      <c r="OF28" s="236"/>
      <c r="OG28" s="236"/>
      <c r="OH28" s="236"/>
      <c r="OI28" s="236"/>
      <c r="OJ28" s="236"/>
      <c r="OK28" s="236"/>
      <c r="OL28" s="236"/>
      <c r="OM28" s="236"/>
      <c r="ON28" s="236"/>
      <c r="OO28" s="236"/>
      <c r="OP28" s="236"/>
      <c r="OQ28" s="236"/>
      <c r="OR28" s="236"/>
      <c r="OS28" s="236"/>
      <c r="OT28" s="236"/>
      <c r="OU28" s="236"/>
      <c r="OV28" s="236"/>
      <c r="OW28" s="236"/>
      <c r="OX28" s="236"/>
      <c r="OY28" s="236"/>
      <c r="OZ28" s="236"/>
      <c r="PA28" s="236"/>
      <c r="PB28" s="236"/>
      <c r="PC28" s="236"/>
      <c r="PD28" s="236"/>
      <c r="PE28" s="236"/>
      <c r="PF28" s="236"/>
      <c r="PG28" s="236"/>
      <c r="PH28" s="236"/>
      <c r="PI28" s="236"/>
      <c r="PJ28" s="236"/>
      <c r="PK28" s="236"/>
      <c r="PL28" s="236"/>
      <c r="PM28" s="236"/>
      <c r="PN28" s="236"/>
      <c r="PO28" s="236"/>
      <c r="PP28" s="236"/>
      <c r="PQ28" s="236"/>
      <c r="PR28" s="236"/>
      <c r="PS28" s="236"/>
      <c r="PT28" s="236"/>
      <c r="PU28" s="236"/>
      <c r="PV28" s="236"/>
      <c r="PW28" s="236"/>
      <c r="PX28" s="236"/>
      <c r="PY28" s="236"/>
      <c r="PZ28" s="236"/>
      <c r="QA28" s="236"/>
      <c r="QB28" s="236"/>
      <c r="QC28" s="236"/>
      <c r="QD28" s="238"/>
      <c r="QE28" s="238"/>
      <c r="QF28" s="238"/>
      <c r="QG28" s="238"/>
      <c r="QH28" s="238"/>
      <c r="QI28" s="238"/>
      <c r="QJ28" s="238"/>
      <c r="QK28" s="238"/>
      <c r="QL28" s="238"/>
      <c r="QM28" s="236"/>
      <c r="QN28" s="236"/>
      <c r="QO28" s="236"/>
      <c r="QP28" s="236"/>
      <c r="QQ28" s="236"/>
      <c r="QR28" s="236"/>
      <c r="QS28" s="236"/>
      <c r="QT28" s="236"/>
      <c r="QU28" s="236"/>
      <c r="QV28" s="236"/>
      <c r="QW28" s="236"/>
      <c r="QX28" s="236"/>
      <c r="QY28" s="236"/>
      <c r="QZ28" s="236"/>
      <c r="RA28" s="236"/>
      <c r="RB28" s="236"/>
      <c r="RC28" s="236"/>
      <c r="RD28" s="236"/>
      <c r="RE28" s="236"/>
      <c r="RF28" s="236"/>
      <c r="RG28" s="236"/>
      <c r="RH28" s="236"/>
      <c r="RI28" s="236"/>
      <c r="RJ28" s="236"/>
      <c r="RK28" s="236"/>
      <c r="RL28" s="236"/>
      <c r="RM28" s="236"/>
      <c r="RN28" s="236"/>
      <c r="RO28" s="236"/>
      <c r="RP28" s="236"/>
      <c r="RQ28" s="236"/>
      <c r="RR28" s="236"/>
      <c r="RS28" s="236"/>
      <c r="RT28" s="236"/>
      <c r="RU28" s="236"/>
      <c r="RV28" s="236"/>
      <c r="RW28" s="236"/>
      <c r="RX28" s="236"/>
      <c r="RY28" s="236"/>
      <c r="RZ28" s="236"/>
      <c r="SA28" s="236"/>
      <c r="SB28" s="236"/>
      <c r="SC28" s="236"/>
      <c r="SD28" s="238"/>
      <c r="SE28" s="238"/>
      <c r="SF28" s="238"/>
      <c r="SG28" s="238"/>
      <c r="SH28" s="238"/>
      <c r="SI28" s="238"/>
      <c r="SJ28" s="238"/>
      <c r="SK28" s="238"/>
      <c r="SL28" s="236"/>
      <c r="SM28" s="236"/>
      <c r="SN28" s="238"/>
      <c r="SO28" s="238"/>
      <c r="SP28" s="238"/>
      <c r="SQ28" s="238"/>
      <c r="SR28" s="238"/>
      <c r="SS28" s="238"/>
      <c r="ST28" s="238"/>
      <c r="SU28" s="238"/>
      <c r="SV28" s="238"/>
      <c r="SW28" s="236"/>
      <c r="SX28" s="236"/>
      <c r="SY28" s="236"/>
      <c r="SZ28" s="236"/>
      <c r="TA28" s="236"/>
      <c r="TB28" s="236"/>
      <c r="TC28" s="236"/>
      <c r="TD28" s="236"/>
      <c r="TE28" s="236"/>
      <c r="TF28" s="236"/>
      <c r="TG28" s="236"/>
      <c r="TH28" s="236"/>
      <c r="TI28" s="236"/>
      <c r="TJ28" s="236"/>
      <c r="TK28" s="236"/>
      <c r="TL28" s="236"/>
      <c r="TM28" s="236"/>
      <c r="TN28" s="236"/>
      <c r="TO28" s="236"/>
      <c r="TP28" s="236"/>
      <c r="TQ28" s="236"/>
      <c r="TR28" s="236"/>
      <c r="TS28" s="236"/>
      <c r="TT28" s="236"/>
      <c r="TU28" s="236"/>
      <c r="TV28" s="236"/>
      <c r="TW28" s="236"/>
      <c r="TX28" s="236"/>
      <c r="TY28" s="236"/>
      <c r="TZ28" s="236"/>
      <c r="UA28" s="236"/>
      <c r="UB28" s="236"/>
      <c r="UC28" s="236"/>
      <c r="UD28" s="236"/>
      <c r="UE28" s="236"/>
      <c r="UF28" s="236"/>
      <c r="UG28" s="236"/>
      <c r="UH28" s="236"/>
      <c r="UI28" s="236"/>
      <c r="UJ28" s="236"/>
      <c r="UK28" s="236"/>
      <c r="UL28" s="236"/>
      <c r="UM28" s="236"/>
      <c r="UN28" s="236"/>
      <c r="UO28" s="236"/>
      <c r="UP28" s="236"/>
      <c r="UQ28" s="236"/>
      <c r="UR28" s="236"/>
      <c r="US28" s="236"/>
      <c r="UT28" s="236"/>
      <c r="UU28" s="236"/>
      <c r="UV28" s="236"/>
      <c r="UW28" s="236"/>
      <c r="UX28" s="236"/>
      <c r="UY28" s="236"/>
      <c r="UZ28" s="236"/>
      <c r="VA28" s="236"/>
      <c r="VB28" s="236"/>
      <c r="VC28" s="236"/>
      <c r="VD28" s="236"/>
      <c r="VE28" s="236"/>
      <c r="VF28" s="236"/>
      <c r="VG28" s="236"/>
      <c r="VH28" s="236"/>
      <c r="VI28" s="236"/>
      <c r="VJ28" s="236"/>
      <c r="VK28" s="236"/>
      <c r="VL28" s="236"/>
      <c r="VM28" s="236"/>
      <c r="VN28" s="236"/>
      <c r="VO28" s="236"/>
      <c r="VP28" s="236"/>
      <c r="VQ28" s="236"/>
      <c r="VR28" s="240"/>
      <c r="VS28" s="240"/>
      <c r="VT28" s="240"/>
      <c r="VU28" s="240"/>
      <c r="VV28" s="240"/>
      <c r="VW28" s="239"/>
      <c r="VX28" s="239"/>
      <c r="VY28" s="239"/>
      <c r="VZ28" s="239"/>
      <c r="WA28" s="252"/>
      <c r="WB28" s="253"/>
      <c r="WC28" s="253"/>
      <c r="WD28" s="253"/>
      <c r="WE28" s="253"/>
      <c r="WF28" s="252"/>
      <c r="WG28" s="252"/>
      <c r="WH28" s="252"/>
      <c r="WI28" s="252"/>
      <c r="WJ28" s="252"/>
      <c r="WK28" s="252"/>
      <c r="WL28" s="252"/>
      <c r="WM28" s="252"/>
      <c r="WN28" s="252"/>
      <c r="WO28" s="252"/>
      <c r="WP28" s="252"/>
      <c r="WQ28" s="252"/>
      <c r="WR28" s="252"/>
      <c r="WS28" s="252"/>
      <c r="WT28" s="252"/>
      <c r="WU28" s="252"/>
      <c r="WV28" s="252"/>
      <c r="WW28" s="252"/>
      <c r="WX28" s="252"/>
      <c r="WY28" s="252"/>
      <c r="WZ28" s="252"/>
      <c r="XA28" s="252"/>
      <c r="XB28" s="252"/>
      <c r="XC28" s="252"/>
      <c r="XD28" s="252"/>
      <c r="XE28" s="252"/>
      <c r="XF28" s="252"/>
      <c r="XG28" s="252"/>
      <c r="XH28" s="253"/>
      <c r="XI28" s="253"/>
      <c r="XJ28" s="253"/>
      <c r="XK28" s="253"/>
      <c r="XL28" s="253"/>
      <c r="XM28" s="252"/>
      <c r="XN28" s="252"/>
      <c r="XO28" s="252"/>
      <c r="XP28" s="252"/>
      <c r="XZ28" s="174"/>
      <c r="YA28" s="174"/>
      <c r="YB28" s="174"/>
      <c r="YC28" s="174"/>
      <c r="YD28" s="174"/>
      <c r="YE28" s="174"/>
      <c r="YF28" s="174"/>
      <c r="YG28" s="174"/>
      <c r="YH28" s="174"/>
      <c r="YI28" s="174"/>
      <c r="YJ28" s="174"/>
      <c r="YK28" s="174"/>
      <c r="YL28" s="174"/>
      <c r="YM28" s="174"/>
      <c r="YN28" s="174"/>
      <c r="YO28" s="174"/>
      <c r="YP28" s="174"/>
      <c r="YQ28" s="174"/>
      <c r="YR28" s="174"/>
      <c r="YS28" s="174"/>
      <c r="YT28" s="174"/>
      <c r="YU28" s="174"/>
      <c r="YV28" s="174"/>
      <c r="ZN28" s="174"/>
      <c r="ZO28" s="174"/>
      <c r="ZP28" s="174"/>
      <c r="ZQ28" s="174"/>
      <c r="ZR28" s="174"/>
      <c r="ZS28" s="174"/>
      <c r="ZT28" s="174"/>
      <c r="ZU28" s="174"/>
      <c r="ZV28" s="174"/>
      <c r="ZW28" s="174"/>
      <c r="ZX28" s="174"/>
      <c r="ZY28" s="174"/>
      <c r="ZZ28" s="174"/>
      <c r="AAA28" s="174"/>
      <c r="AAB28" s="174"/>
      <c r="AAC28" s="174"/>
      <c r="AAD28" s="174"/>
      <c r="AAE28" s="174"/>
      <c r="AAF28" s="174"/>
      <c r="AAG28" s="174"/>
    </row>
    <row r="29" spans="1:709" ht="20.100000000000001" customHeight="1">
      <c r="A29" s="415">
        <v>22</v>
      </c>
      <c r="B29" s="433" t="str">
        <f>IF('1'!$A$1=1,D29,F29)</f>
        <v>Латвія</v>
      </c>
      <c r="C29" s="412"/>
      <c r="D29" s="389" t="s">
        <v>183</v>
      </c>
      <c r="E29" s="402"/>
      <c r="F29" s="403" t="s">
        <v>75</v>
      </c>
      <c r="G29" s="242">
        <v>885.59675959293702</v>
      </c>
      <c r="H29" s="138">
        <v>684.85976013863706</v>
      </c>
      <c r="I29" s="138">
        <v>770.29588312799797</v>
      </c>
      <c r="J29" s="138">
        <v>644.57961464240202</v>
      </c>
      <c r="K29" s="138">
        <v>711.82031112259403</v>
      </c>
      <c r="L29" s="138">
        <v>811.61399586530399</v>
      </c>
      <c r="M29" s="138">
        <v>769.45663383283613</v>
      </c>
      <c r="N29" s="138">
        <v>905.79829055848404</v>
      </c>
      <c r="O29" s="138">
        <v>1052.1308062115691</v>
      </c>
      <c r="P29" s="138">
        <v>958.17310188004501</v>
      </c>
      <c r="Q29" s="138">
        <v>1302.6176263950219</v>
      </c>
      <c r="R29" s="138">
        <v>2053.3903757267999</v>
      </c>
      <c r="S29" s="138">
        <v>1888.6162232981098</v>
      </c>
      <c r="T29" s="138">
        <v>1829.9363952319932</v>
      </c>
      <c r="U29" s="138">
        <v>2069.7557160518609</v>
      </c>
      <c r="V29" s="138">
        <v>1894.944129779657</v>
      </c>
      <c r="W29" s="138">
        <v>1628.1210826709801</v>
      </c>
      <c r="X29" s="138">
        <v>1964.0696367030268</v>
      </c>
      <c r="Y29" s="138">
        <v>1979.4021295423499</v>
      </c>
      <c r="Z29" s="138">
        <v>1662.415429230402</v>
      </c>
      <c r="AA29" s="138">
        <v>1357.7552052481369</v>
      </c>
      <c r="AB29" s="138">
        <v>1242.9790152982118</v>
      </c>
      <c r="AC29" s="138">
        <v>1723.4469834469583</v>
      </c>
      <c r="AD29" s="138">
        <v>1685.7943625517009</v>
      </c>
      <c r="AE29" s="138">
        <v>1619.5125222131892</v>
      </c>
      <c r="AF29" s="138">
        <v>1781.2721896107983</v>
      </c>
      <c r="AG29" s="138">
        <v>2217.7491926514449</v>
      </c>
      <c r="AH29" s="138">
        <v>1766.6485449775842</v>
      </c>
      <c r="AI29" s="138">
        <v>1195.184133875468</v>
      </c>
      <c r="AJ29" s="138">
        <v>1936.878168463204</v>
      </c>
      <c r="AK29" s="138">
        <v>2818.5008526742599</v>
      </c>
      <c r="AL29" s="138">
        <v>3269.1913792526962</v>
      </c>
      <c r="AM29" s="138">
        <v>2725.1965199666938</v>
      </c>
      <c r="AN29" s="138">
        <v>2661.5205686673498</v>
      </c>
      <c r="AO29" s="138">
        <v>3412.1640687419781</v>
      </c>
      <c r="AP29" s="138">
        <v>2959.741392368087</v>
      </c>
      <c r="AQ29" s="138">
        <f t="shared" si="9"/>
        <v>2985.3320175019744</v>
      </c>
      <c r="AR29" s="138">
        <f t="shared" si="10"/>
        <v>3198.6892313792182</v>
      </c>
      <c r="AS29" s="138">
        <f t="shared" si="11"/>
        <v>5366.311910213436</v>
      </c>
      <c r="AT29" s="138">
        <f t="shared" si="12"/>
        <v>7683.2524643616216</v>
      </c>
      <c r="AU29" s="138">
        <f t="shared" si="13"/>
        <v>7234.008278146759</v>
      </c>
      <c r="AV29" s="138">
        <f t="shared" si="14"/>
        <v>6009.9755665450075</v>
      </c>
      <c r="AW29" s="138">
        <f t="shared" si="15"/>
        <v>7385.1824494530174</v>
      </c>
      <c r="AX29" s="138">
        <f t="shared" si="16"/>
        <v>9219.7545342656285</v>
      </c>
      <c r="AY29" s="243">
        <f>AM29+AN29+AO29+AP29</f>
        <v>11758.622549744108</v>
      </c>
    </row>
    <row r="30" spans="1:709" ht="20.100000000000001" customHeight="1">
      <c r="A30" s="135">
        <v>23</v>
      </c>
      <c r="B30" s="433" t="str">
        <f>IF('1'!$A$1=1,D30,F30)</f>
        <v>Ізраїль</v>
      </c>
      <c r="C30" s="247"/>
      <c r="D30" s="390" t="s">
        <v>194</v>
      </c>
      <c r="E30" s="390"/>
      <c r="F30" s="390" t="s">
        <v>78</v>
      </c>
      <c r="G30" s="242">
        <v>3315.5943384595212</v>
      </c>
      <c r="H30" s="138">
        <v>2559.0853064779449</v>
      </c>
      <c r="I30" s="138">
        <v>3383.3319961508641</v>
      </c>
      <c r="J30" s="138">
        <v>3614.2838196173489</v>
      </c>
      <c r="K30" s="138">
        <v>2503.990533321195</v>
      </c>
      <c r="L30" s="138">
        <v>3439.7441363797798</v>
      </c>
      <c r="M30" s="138">
        <v>2974.4141116858859</v>
      </c>
      <c r="N30" s="138">
        <v>3392.03790310678</v>
      </c>
      <c r="O30" s="138">
        <v>5492.1538670342998</v>
      </c>
      <c r="P30" s="138">
        <v>2839.1304482169098</v>
      </c>
      <c r="Q30" s="138">
        <v>3107.3310069823419</v>
      </c>
      <c r="R30" s="138">
        <v>4616.4195063433099</v>
      </c>
      <c r="S30" s="138">
        <v>4866.2489059705104</v>
      </c>
      <c r="T30" s="138">
        <v>4224.7658353663801</v>
      </c>
      <c r="U30" s="138">
        <v>3125.4498209871763</v>
      </c>
      <c r="V30" s="138">
        <v>3416.0736962492997</v>
      </c>
      <c r="W30" s="138">
        <v>5261.0664945603403</v>
      </c>
      <c r="X30" s="138">
        <v>4043.6766808937505</v>
      </c>
      <c r="Y30" s="138">
        <v>3235.4113186700324</v>
      </c>
      <c r="Z30" s="138">
        <v>3550.828855705081</v>
      </c>
      <c r="AA30" s="138">
        <v>4380.0363346338509</v>
      </c>
      <c r="AB30" s="138">
        <v>3332.4279057332192</v>
      </c>
      <c r="AC30" s="138">
        <v>3129.4291854516409</v>
      </c>
      <c r="AD30" s="138">
        <v>4010.915716355129</v>
      </c>
      <c r="AE30" s="138">
        <v>3814.853571078298</v>
      </c>
      <c r="AF30" s="138">
        <v>3338.3462444983679</v>
      </c>
      <c r="AG30" s="138">
        <v>5022.5600047061898</v>
      </c>
      <c r="AH30" s="138">
        <v>7443.4446380181798</v>
      </c>
      <c r="AI30" s="138">
        <v>3888.8686657085491</v>
      </c>
      <c r="AJ30" s="138">
        <v>713.39631853738706</v>
      </c>
      <c r="AK30" s="138">
        <v>2412.3644870709368</v>
      </c>
      <c r="AL30" s="138">
        <v>3613.0309918991943</v>
      </c>
      <c r="AM30" s="138">
        <v>3575.5023900865058</v>
      </c>
      <c r="AN30" s="138">
        <v>2891.9097336356363</v>
      </c>
      <c r="AO30" s="138">
        <v>2211.7300692364602</v>
      </c>
      <c r="AP30" s="138">
        <v>2492.2260859969961</v>
      </c>
      <c r="AQ30" s="138">
        <f t="shared" si="9"/>
        <v>12872.29546070568</v>
      </c>
      <c r="AR30" s="138">
        <f t="shared" si="10"/>
        <v>12310.186684493641</v>
      </c>
      <c r="AS30" s="138">
        <f t="shared" si="11"/>
        <v>16055.034828576863</v>
      </c>
      <c r="AT30" s="138">
        <f t="shared" si="12"/>
        <v>15632.538258573366</v>
      </c>
      <c r="AU30" s="138">
        <f t="shared" si="13"/>
        <v>16090.983349829203</v>
      </c>
      <c r="AV30" s="138">
        <f t="shared" si="14"/>
        <v>14852.809142173839</v>
      </c>
      <c r="AW30" s="138">
        <f t="shared" si="15"/>
        <v>19619.204458301036</v>
      </c>
      <c r="AX30" s="138">
        <f t="shared" si="16"/>
        <v>10627.660463216067</v>
      </c>
      <c r="AY30" s="243">
        <f t="shared" si="8"/>
        <v>11171.368278955599</v>
      </c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8"/>
      <c r="HJ30" s="238"/>
      <c r="HK30" s="238"/>
      <c r="HL30" s="238"/>
      <c r="HM30" s="239"/>
      <c r="HN30" s="239"/>
      <c r="HO30" s="239"/>
      <c r="HP30" s="239"/>
      <c r="HQ30" s="239"/>
      <c r="HR30" s="239"/>
      <c r="HS30" s="239"/>
      <c r="HT30" s="239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8"/>
      <c r="II30" s="238"/>
      <c r="IJ30" s="239"/>
      <c r="IK30" s="239"/>
      <c r="IL30" s="239"/>
      <c r="IM30" s="239"/>
      <c r="IN30" s="239"/>
      <c r="IO30" s="239"/>
      <c r="IP30" s="239"/>
      <c r="IQ30" s="236"/>
      <c r="IR30" s="238"/>
      <c r="IS30" s="238"/>
      <c r="IT30" s="238"/>
      <c r="IU30" s="238"/>
      <c r="IV30" s="238"/>
      <c r="IW30" s="236"/>
      <c r="IX30" s="236"/>
      <c r="IY30" s="236"/>
      <c r="IZ30" s="236"/>
      <c r="JA30" s="236"/>
      <c r="JB30" s="236"/>
      <c r="JC30" s="236"/>
      <c r="JD30" s="236"/>
      <c r="JE30" s="236"/>
      <c r="JF30" s="236"/>
      <c r="JG30" s="236"/>
      <c r="JH30" s="236"/>
      <c r="JI30" s="236"/>
      <c r="JJ30" s="236"/>
      <c r="JK30" s="236"/>
      <c r="JL30" s="236"/>
      <c r="JM30" s="236"/>
      <c r="JN30" s="236"/>
      <c r="JO30" s="236"/>
      <c r="JP30" s="236"/>
      <c r="JQ30" s="236"/>
      <c r="JR30" s="236"/>
      <c r="JS30" s="236"/>
      <c r="JT30" s="236"/>
      <c r="JU30" s="236"/>
      <c r="JV30" s="236"/>
      <c r="JW30" s="236"/>
      <c r="JX30" s="236"/>
      <c r="JY30" s="236"/>
      <c r="JZ30" s="236"/>
      <c r="KA30" s="236"/>
      <c r="KB30" s="236"/>
      <c r="KC30" s="236"/>
      <c r="KD30" s="236"/>
      <c r="KE30" s="236"/>
      <c r="KF30" s="236"/>
      <c r="KG30" s="236"/>
      <c r="KH30" s="236"/>
      <c r="KI30" s="236"/>
      <c r="KJ30" s="236"/>
      <c r="KK30" s="236"/>
      <c r="KL30" s="236"/>
      <c r="KM30" s="236"/>
      <c r="KN30" s="236"/>
      <c r="KO30" s="236"/>
      <c r="KP30" s="236"/>
      <c r="KQ30" s="236"/>
      <c r="KR30" s="236"/>
      <c r="KS30" s="236"/>
      <c r="KT30" s="236"/>
      <c r="KU30" s="236"/>
      <c r="KV30" s="236"/>
      <c r="KW30" s="236"/>
      <c r="KX30" s="236"/>
      <c r="KY30" s="236"/>
      <c r="KZ30" s="236"/>
      <c r="LA30" s="236"/>
      <c r="LB30" s="236"/>
      <c r="LC30" s="236"/>
      <c r="LD30" s="236"/>
      <c r="LE30" s="236"/>
      <c r="LF30" s="236"/>
      <c r="LG30" s="236"/>
      <c r="LH30" s="236"/>
      <c r="LI30" s="236"/>
      <c r="LJ30" s="236"/>
      <c r="LK30" s="236"/>
      <c r="LL30" s="236"/>
      <c r="LM30" s="236"/>
      <c r="LN30" s="236"/>
      <c r="LO30" s="236"/>
      <c r="LP30" s="236"/>
      <c r="LQ30" s="236"/>
      <c r="LR30" s="236"/>
      <c r="LS30" s="236"/>
      <c r="LT30" s="236"/>
      <c r="LU30" s="236"/>
      <c r="LV30" s="236"/>
      <c r="LW30" s="236"/>
      <c r="LX30" s="236"/>
      <c r="LY30" s="236"/>
      <c r="LZ30" s="236"/>
      <c r="MA30" s="236"/>
      <c r="MB30" s="236"/>
      <c r="MC30" s="236"/>
      <c r="MD30" s="236"/>
      <c r="ME30" s="236"/>
      <c r="MF30" s="236"/>
      <c r="MG30" s="236"/>
      <c r="MH30" s="236"/>
      <c r="MI30" s="236"/>
      <c r="MJ30" s="236"/>
      <c r="MK30" s="236"/>
      <c r="ML30" s="236"/>
      <c r="MM30" s="236"/>
      <c r="MN30" s="236"/>
      <c r="MO30" s="236"/>
      <c r="MP30" s="236"/>
      <c r="MQ30" s="236"/>
      <c r="MR30" s="236"/>
      <c r="MS30" s="236"/>
      <c r="MT30" s="236"/>
      <c r="MU30" s="236"/>
      <c r="MV30" s="236"/>
      <c r="MW30" s="236"/>
      <c r="MX30" s="236"/>
      <c r="MY30" s="236"/>
      <c r="MZ30" s="236"/>
      <c r="NA30" s="236"/>
      <c r="NB30" s="236"/>
      <c r="NC30" s="236"/>
      <c r="ND30" s="236"/>
      <c r="NE30" s="236"/>
      <c r="NF30" s="236"/>
      <c r="NG30" s="236"/>
      <c r="NH30" s="236"/>
      <c r="NI30" s="236"/>
      <c r="NJ30" s="236"/>
      <c r="NK30" s="236"/>
      <c r="NL30" s="236"/>
      <c r="NM30" s="236"/>
      <c r="NN30" s="236"/>
      <c r="NO30" s="236"/>
      <c r="NP30" s="236"/>
      <c r="NQ30" s="236"/>
      <c r="NR30" s="236"/>
      <c r="NS30" s="236"/>
      <c r="NT30" s="236"/>
      <c r="NU30" s="236"/>
      <c r="NV30" s="236"/>
      <c r="NW30" s="236"/>
      <c r="NX30" s="236"/>
      <c r="NY30" s="236"/>
      <c r="NZ30" s="236"/>
      <c r="OA30" s="236"/>
      <c r="OB30" s="236"/>
      <c r="OC30" s="236"/>
      <c r="OD30" s="236"/>
      <c r="OE30" s="236"/>
      <c r="OF30" s="236"/>
      <c r="OG30" s="236"/>
      <c r="OH30" s="236"/>
      <c r="OI30" s="236"/>
      <c r="OJ30" s="236"/>
      <c r="OK30" s="236"/>
      <c r="OL30" s="236"/>
      <c r="OM30" s="236"/>
      <c r="ON30" s="236"/>
      <c r="OO30" s="236"/>
      <c r="OP30" s="236"/>
      <c r="OQ30" s="236"/>
      <c r="OR30" s="236"/>
      <c r="OS30" s="236"/>
      <c r="OT30" s="236"/>
      <c r="OU30" s="236"/>
      <c r="OV30" s="236"/>
      <c r="OW30" s="236"/>
      <c r="OX30" s="236"/>
      <c r="OY30" s="236"/>
      <c r="OZ30" s="236"/>
      <c r="PA30" s="236"/>
      <c r="PB30" s="236"/>
      <c r="PC30" s="236"/>
      <c r="PD30" s="236"/>
      <c r="PE30" s="236"/>
      <c r="PF30" s="236"/>
      <c r="PG30" s="236"/>
      <c r="PH30" s="236"/>
      <c r="PI30" s="236"/>
      <c r="PJ30" s="236"/>
      <c r="PK30" s="236"/>
      <c r="PL30" s="236"/>
      <c r="PM30" s="236"/>
      <c r="PN30" s="236"/>
      <c r="PO30" s="236"/>
      <c r="PP30" s="236"/>
      <c r="PQ30" s="236"/>
      <c r="PR30" s="236"/>
      <c r="PS30" s="236"/>
      <c r="PT30" s="236"/>
      <c r="PU30" s="236"/>
      <c r="PV30" s="236"/>
      <c r="PW30" s="236"/>
      <c r="PX30" s="236"/>
      <c r="PY30" s="236"/>
      <c r="PZ30" s="236"/>
      <c r="QA30" s="236"/>
      <c r="QB30" s="236"/>
      <c r="QC30" s="236"/>
      <c r="QD30" s="238"/>
      <c r="QE30" s="238"/>
      <c r="QF30" s="238"/>
      <c r="QG30" s="238"/>
      <c r="QH30" s="238"/>
      <c r="QI30" s="238"/>
      <c r="QJ30" s="238"/>
      <c r="QK30" s="238"/>
      <c r="QL30" s="238"/>
      <c r="QM30" s="236"/>
      <c r="QN30" s="236"/>
      <c r="QO30" s="236"/>
      <c r="QP30" s="236"/>
      <c r="QQ30" s="236"/>
      <c r="QR30" s="236"/>
      <c r="QS30" s="236"/>
      <c r="QT30" s="236"/>
      <c r="QU30" s="236"/>
      <c r="QV30" s="236"/>
      <c r="QW30" s="236"/>
      <c r="QX30" s="236"/>
      <c r="QY30" s="236"/>
      <c r="QZ30" s="236"/>
      <c r="RA30" s="236"/>
      <c r="RB30" s="236"/>
      <c r="RC30" s="236"/>
      <c r="RD30" s="236"/>
      <c r="RE30" s="236"/>
      <c r="RF30" s="236"/>
      <c r="RG30" s="236"/>
      <c r="RH30" s="236"/>
      <c r="RI30" s="236"/>
      <c r="RJ30" s="236"/>
      <c r="RK30" s="236"/>
      <c r="RL30" s="236"/>
      <c r="RM30" s="236"/>
      <c r="RN30" s="236"/>
      <c r="RO30" s="236"/>
      <c r="RP30" s="236"/>
      <c r="RQ30" s="236"/>
      <c r="RR30" s="236"/>
      <c r="RS30" s="236"/>
      <c r="RT30" s="236"/>
      <c r="RU30" s="236"/>
      <c r="RV30" s="236"/>
      <c r="RW30" s="236"/>
      <c r="RX30" s="236"/>
      <c r="RY30" s="236"/>
      <c r="RZ30" s="236"/>
      <c r="SA30" s="236"/>
      <c r="SB30" s="236"/>
      <c r="SC30" s="236"/>
      <c r="SD30" s="238"/>
      <c r="SE30" s="238"/>
      <c r="SF30" s="238"/>
      <c r="SG30" s="238"/>
      <c r="SH30" s="238"/>
      <c r="SI30" s="238"/>
      <c r="SJ30" s="238"/>
      <c r="SK30" s="238"/>
      <c r="SL30" s="236"/>
      <c r="SM30" s="236"/>
      <c r="SN30" s="238"/>
      <c r="SO30" s="238"/>
      <c r="SP30" s="238"/>
      <c r="SQ30" s="238"/>
      <c r="SR30" s="238"/>
      <c r="SS30" s="238"/>
      <c r="ST30" s="238"/>
      <c r="SU30" s="238"/>
      <c r="SV30" s="238"/>
      <c r="SW30" s="236"/>
      <c r="SX30" s="236"/>
      <c r="SY30" s="236"/>
      <c r="SZ30" s="236"/>
      <c r="TA30" s="236"/>
      <c r="TB30" s="236"/>
      <c r="TC30" s="236"/>
      <c r="TD30" s="236"/>
      <c r="TE30" s="236"/>
      <c r="TF30" s="236"/>
      <c r="TG30" s="236"/>
      <c r="TH30" s="236"/>
      <c r="TI30" s="236"/>
      <c r="TJ30" s="236"/>
      <c r="TK30" s="236"/>
      <c r="TL30" s="236"/>
      <c r="TM30" s="236"/>
      <c r="TN30" s="236"/>
      <c r="TO30" s="236"/>
      <c r="TP30" s="236"/>
      <c r="TQ30" s="236"/>
      <c r="TR30" s="236"/>
      <c r="TS30" s="236"/>
      <c r="TT30" s="236"/>
      <c r="TU30" s="236"/>
      <c r="TV30" s="236"/>
      <c r="TW30" s="236"/>
      <c r="TX30" s="236"/>
      <c r="TY30" s="236"/>
      <c r="TZ30" s="236"/>
      <c r="UA30" s="236"/>
      <c r="UB30" s="236"/>
      <c r="UC30" s="236"/>
      <c r="UD30" s="236"/>
      <c r="UE30" s="236"/>
      <c r="UF30" s="236"/>
      <c r="UG30" s="236"/>
      <c r="UH30" s="236"/>
      <c r="UI30" s="236"/>
      <c r="UJ30" s="236"/>
      <c r="UK30" s="236"/>
      <c r="UL30" s="236"/>
      <c r="UM30" s="236"/>
      <c r="UN30" s="236"/>
      <c r="UO30" s="236"/>
      <c r="UP30" s="236"/>
      <c r="UQ30" s="236"/>
      <c r="UR30" s="236"/>
      <c r="US30" s="236"/>
      <c r="UT30" s="236"/>
      <c r="UU30" s="236"/>
      <c r="UV30" s="236"/>
      <c r="UW30" s="236"/>
      <c r="UX30" s="236"/>
      <c r="UY30" s="236"/>
      <c r="UZ30" s="236"/>
      <c r="VA30" s="236"/>
      <c r="VB30" s="236"/>
      <c r="VC30" s="236"/>
      <c r="VD30" s="236"/>
      <c r="VE30" s="236"/>
      <c r="VF30" s="236"/>
      <c r="VG30" s="236"/>
      <c r="VH30" s="236"/>
      <c r="VI30" s="236"/>
      <c r="VJ30" s="236"/>
      <c r="VK30" s="236"/>
      <c r="VL30" s="236"/>
      <c r="VM30" s="236"/>
      <c r="VN30" s="236"/>
      <c r="VO30" s="236"/>
      <c r="VP30" s="236"/>
      <c r="VQ30" s="236"/>
      <c r="VR30" s="240"/>
      <c r="VS30" s="240"/>
      <c r="VT30" s="240"/>
      <c r="VU30" s="240"/>
      <c r="VV30" s="240"/>
      <c r="VW30" s="239"/>
      <c r="VX30" s="239"/>
      <c r="VY30" s="239"/>
      <c r="VZ30" s="239"/>
    </row>
    <row r="31" spans="1:709" s="251" customFormat="1" ht="20.100000000000001" customHeight="1">
      <c r="A31" s="415">
        <v>24</v>
      </c>
      <c r="B31" s="433" t="str">
        <f>IF('1'!$A$1=1,D31,F31)</f>
        <v>Саудівська Аравія</v>
      </c>
      <c r="C31" s="412"/>
      <c r="D31" s="408" t="s">
        <v>192</v>
      </c>
      <c r="E31" s="402"/>
      <c r="F31" s="403" t="s">
        <v>77</v>
      </c>
      <c r="G31" s="249">
        <v>3274.2719922046808</v>
      </c>
      <c r="H31" s="250">
        <v>2374.1573500294262</v>
      </c>
      <c r="I31" s="250">
        <v>7548.2539294017697</v>
      </c>
      <c r="J31" s="250">
        <v>3464.429408346436</v>
      </c>
      <c r="K31" s="250">
        <v>2107.826363082454</v>
      </c>
      <c r="L31" s="250">
        <v>1821.4599183521061</v>
      </c>
      <c r="M31" s="250">
        <v>7222.6556447326993</v>
      </c>
      <c r="N31" s="250">
        <v>3969.3855165152913</v>
      </c>
      <c r="O31" s="250">
        <v>3264.2435830968079</v>
      </c>
      <c r="P31" s="250">
        <v>2081.0422263144201</v>
      </c>
      <c r="Q31" s="250">
        <v>5829.1279068871099</v>
      </c>
      <c r="R31" s="250">
        <v>2490.4320092604598</v>
      </c>
      <c r="S31" s="250">
        <v>1926.727351539575</v>
      </c>
      <c r="T31" s="250">
        <v>2712.7482742835737</v>
      </c>
      <c r="U31" s="250">
        <v>8873.0480901905503</v>
      </c>
      <c r="V31" s="250">
        <v>7073.696793481241</v>
      </c>
      <c r="W31" s="250">
        <v>5633.10434090335</v>
      </c>
      <c r="X31" s="250">
        <v>4763.190949440258</v>
      </c>
      <c r="Y31" s="250">
        <v>6142.4661451804905</v>
      </c>
      <c r="Z31" s="250">
        <v>2792.9581711183419</v>
      </c>
      <c r="AA31" s="250">
        <v>4451.1586281399195</v>
      </c>
      <c r="AB31" s="250">
        <v>5145.0497685665305</v>
      </c>
      <c r="AC31" s="250">
        <v>5576.6279168519704</v>
      </c>
      <c r="AD31" s="250">
        <v>4287.6483829140398</v>
      </c>
      <c r="AE31" s="250">
        <v>2678.3641663233329</v>
      </c>
      <c r="AF31" s="250">
        <v>3857.1494857454827</v>
      </c>
      <c r="AG31" s="250">
        <v>5417.8057202406599</v>
      </c>
      <c r="AH31" s="250">
        <v>8356.3451312996094</v>
      </c>
      <c r="AI31" s="250">
        <v>4902.3307791967727</v>
      </c>
      <c r="AJ31" s="250">
        <v>2630.2596462361857</v>
      </c>
      <c r="AK31" s="250">
        <v>3529.6710302341958</v>
      </c>
      <c r="AL31" s="250">
        <v>2700.2837234905519</v>
      </c>
      <c r="AM31" s="250">
        <v>3463.081027425982</v>
      </c>
      <c r="AN31" s="250">
        <v>2658.72631257374</v>
      </c>
      <c r="AO31" s="250">
        <v>1929.21753393978</v>
      </c>
      <c r="AP31" s="250">
        <v>2597.993206846777</v>
      </c>
      <c r="AQ31" s="138">
        <f t="shared" si="9"/>
        <v>16661.112679982314</v>
      </c>
      <c r="AR31" s="138">
        <f t="shared" si="10"/>
        <v>15121.32744268255</v>
      </c>
      <c r="AS31" s="138">
        <f t="shared" si="11"/>
        <v>13664.845725558798</v>
      </c>
      <c r="AT31" s="138">
        <f t="shared" si="12"/>
        <v>20586.220509494939</v>
      </c>
      <c r="AU31" s="138">
        <f t="shared" si="13"/>
        <v>19331.71960664244</v>
      </c>
      <c r="AV31" s="138">
        <f t="shared" si="14"/>
        <v>19460.48469647246</v>
      </c>
      <c r="AW31" s="138">
        <f t="shared" si="15"/>
        <v>20309.664503609085</v>
      </c>
      <c r="AX31" s="138">
        <f t="shared" si="16"/>
        <v>13762.545179157707</v>
      </c>
      <c r="AY31" s="243">
        <f t="shared" si="8"/>
        <v>10649.018080786278</v>
      </c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4"/>
      <c r="GL31" s="254"/>
      <c r="GM31" s="254"/>
      <c r="GN31" s="256"/>
      <c r="GO31" s="256"/>
      <c r="GP31" s="256"/>
      <c r="GQ31" s="256"/>
      <c r="GR31" s="256"/>
      <c r="GS31" s="256"/>
      <c r="GT31" s="256"/>
      <c r="GU31" s="256"/>
      <c r="GV31" s="256"/>
      <c r="GW31" s="256"/>
      <c r="GX31" s="256"/>
      <c r="GY31" s="256"/>
      <c r="GZ31" s="256"/>
      <c r="HA31" s="256"/>
      <c r="HB31" s="256"/>
      <c r="HC31" s="256"/>
      <c r="HD31" s="256"/>
      <c r="HE31" s="256"/>
      <c r="HF31" s="256"/>
      <c r="HG31" s="256"/>
      <c r="HH31" s="256"/>
      <c r="HI31" s="255"/>
      <c r="HJ31" s="255"/>
      <c r="HK31" s="255"/>
      <c r="HL31" s="255"/>
      <c r="HM31" s="256"/>
      <c r="HN31" s="256"/>
      <c r="HO31" s="256"/>
      <c r="HP31" s="256"/>
      <c r="HQ31" s="256"/>
      <c r="HR31" s="256"/>
      <c r="HS31" s="256"/>
      <c r="HT31" s="256"/>
      <c r="HU31" s="254"/>
      <c r="HV31" s="254"/>
      <c r="HW31" s="254"/>
      <c r="HX31" s="254"/>
      <c r="HY31" s="254"/>
      <c r="HZ31" s="254"/>
      <c r="IA31" s="254"/>
      <c r="IB31" s="254"/>
      <c r="IC31" s="254"/>
      <c r="ID31" s="254"/>
      <c r="IE31" s="254"/>
      <c r="IF31" s="254"/>
      <c r="IG31" s="254"/>
      <c r="IH31" s="255"/>
      <c r="II31" s="255"/>
      <c r="IJ31" s="256"/>
      <c r="IK31" s="256"/>
      <c r="IL31" s="256"/>
      <c r="IM31" s="256"/>
      <c r="IN31" s="256"/>
      <c r="IO31" s="256"/>
      <c r="IP31" s="256"/>
      <c r="IQ31" s="254"/>
      <c r="IR31" s="255"/>
      <c r="IS31" s="255"/>
      <c r="IT31" s="255"/>
      <c r="IU31" s="255"/>
      <c r="IV31" s="255"/>
      <c r="IW31" s="254"/>
      <c r="IX31" s="254"/>
      <c r="IY31" s="254"/>
      <c r="IZ31" s="254"/>
      <c r="JA31" s="254"/>
      <c r="JB31" s="254"/>
      <c r="JC31" s="254"/>
      <c r="JD31" s="254"/>
      <c r="JE31" s="254"/>
      <c r="JF31" s="254"/>
      <c r="JG31" s="254"/>
      <c r="JH31" s="254"/>
      <c r="JI31" s="254"/>
      <c r="JJ31" s="254"/>
      <c r="JK31" s="254"/>
      <c r="JL31" s="254"/>
      <c r="JM31" s="254"/>
      <c r="JN31" s="254"/>
      <c r="JO31" s="254"/>
      <c r="JP31" s="254"/>
      <c r="JQ31" s="254"/>
      <c r="JR31" s="254"/>
      <c r="JS31" s="254"/>
      <c r="JT31" s="254"/>
      <c r="JU31" s="254"/>
      <c r="JV31" s="254"/>
      <c r="JW31" s="254"/>
      <c r="JX31" s="254"/>
      <c r="JY31" s="254"/>
      <c r="JZ31" s="254"/>
      <c r="KA31" s="254"/>
      <c r="KB31" s="254"/>
      <c r="KC31" s="254"/>
      <c r="KD31" s="254"/>
      <c r="KE31" s="254"/>
      <c r="KF31" s="254"/>
      <c r="KG31" s="254"/>
      <c r="KH31" s="254"/>
      <c r="KI31" s="254"/>
      <c r="KJ31" s="254"/>
      <c r="KK31" s="254"/>
      <c r="KL31" s="254"/>
      <c r="KM31" s="254"/>
      <c r="KN31" s="254"/>
      <c r="KO31" s="254"/>
      <c r="KP31" s="254"/>
      <c r="KQ31" s="254"/>
      <c r="KR31" s="254"/>
      <c r="KS31" s="254"/>
      <c r="KT31" s="254"/>
      <c r="KU31" s="254"/>
      <c r="KV31" s="254"/>
      <c r="KW31" s="254"/>
      <c r="KX31" s="254"/>
      <c r="KY31" s="254"/>
      <c r="KZ31" s="254"/>
      <c r="LA31" s="254"/>
      <c r="LB31" s="254"/>
      <c r="LC31" s="254"/>
      <c r="LD31" s="254"/>
      <c r="LE31" s="254"/>
      <c r="LF31" s="254"/>
      <c r="LG31" s="254"/>
      <c r="LH31" s="254"/>
      <c r="LI31" s="254"/>
      <c r="LJ31" s="254"/>
      <c r="LK31" s="254"/>
      <c r="LL31" s="254"/>
      <c r="LM31" s="254"/>
      <c r="LN31" s="254"/>
      <c r="LO31" s="254"/>
      <c r="LP31" s="254"/>
      <c r="LQ31" s="254"/>
      <c r="LR31" s="254"/>
      <c r="LS31" s="254"/>
      <c r="LT31" s="254"/>
      <c r="LU31" s="254"/>
      <c r="LV31" s="254"/>
      <c r="LW31" s="254"/>
      <c r="LX31" s="254"/>
      <c r="LY31" s="254"/>
      <c r="LZ31" s="254"/>
      <c r="MA31" s="254"/>
      <c r="MB31" s="254"/>
      <c r="MC31" s="254"/>
      <c r="MD31" s="254"/>
      <c r="ME31" s="254"/>
      <c r="MF31" s="254"/>
      <c r="MG31" s="254"/>
      <c r="MH31" s="254"/>
      <c r="MI31" s="254"/>
      <c r="MJ31" s="254"/>
      <c r="MK31" s="254"/>
      <c r="ML31" s="254"/>
      <c r="MM31" s="254"/>
      <c r="MN31" s="254"/>
      <c r="MO31" s="254"/>
      <c r="MP31" s="254"/>
      <c r="MQ31" s="254"/>
      <c r="MR31" s="254"/>
      <c r="MS31" s="254"/>
      <c r="MT31" s="254"/>
      <c r="MU31" s="254"/>
      <c r="MV31" s="254"/>
      <c r="MW31" s="254"/>
      <c r="MX31" s="254"/>
      <c r="MY31" s="254"/>
      <c r="MZ31" s="254"/>
      <c r="NA31" s="254"/>
      <c r="NB31" s="254"/>
      <c r="NC31" s="254"/>
      <c r="ND31" s="254"/>
      <c r="NE31" s="254"/>
      <c r="NF31" s="254"/>
      <c r="NG31" s="254"/>
      <c r="NH31" s="254"/>
      <c r="NI31" s="254"/>
      <c r="NJ31" s="254"/>
      <c r="NK31" s="254"/>
      <c r="NL31" s="254"/>
      <c r="NM31" s="254"/>
      <c r="NN31" s="254"/>
      <c r="NO31" s="254"/>
      <c r="NP31" s="254"/>
      <c r="NQ31" s="254"/>
      <c r="NR31" s="254"/>
      <c r="NS31" s="254"/>
      <c r="NT31" s="254"/>
      <c r="NU31" s="254"/>
      <c r="NV31" s="254"/>
      <c r="NW31" s="254"/>
      <c r="NX31" s="254"/>
      <c r="NY31" s="254"/>
      <c r="NZ31" s="254"/>
      <c r="OA31" s="254"/>
      <c r="OB31" s="254"/>
      <c r="OC31" s="254"/>
      <c r="OD31" s="254"/>
      <c r="OE31" s="254"/>
      <c r="OF31" s="254"/>
      <c r="OG31" s="254"/>
      <c r="OH31" s="254"/>
      <c r="OI31" s="254"/>
      <c r="OJ31" s="254"/>
      <c r="OK31" s="254"/>
      <c r="OL31" s="254"/>
      <c r="OM31" s="254"/>
      <c r="ON31" s="254"/>
      <c r="OO31" s="254"/>
      <c r="OP31" s="254"/>
      <c r="OQ31" s="254"/>
      <c r="OR31" s="254"/>
      <c r="OS31" s="254"/>
      <c r="OT31" s="254"/>
      <c r="OU31" s="254"/>
      <c r="OV31" s="254"/>
      <c r="OW31" s="254"/>
      <c r="OX31" s="254"/>
      <c r="OY31" s="254"/>
      <c r="OZ31" s="254"/>
      <c r="PA31" s="254"/>
      <c r="PB31" s="254"/>
      <c r="PC31" s="254"/>
      <c r="PD31" s="254"/>
      <c r="PE31" s="254"/>
      <c r="PF31" s="254"/>
      <c r="PG31" s="254"/>
      <c r="PH31" s="254"/>
      <c r="PI31" s="254"/>
      <c r="PJ31" s="254"/>
      <c r="PK31" s="254"/>
      <c r="PL31" s="254"/>
      <c r="PM31" s="254"/>
      <c r="PN31" s="254"/>
      <c r="PO31" s="254"/>
      <c r="PP31" s="254"/>
      <c r="PQ31" s="254"/>
      <c r="PR31" s="254"/>
      <c r="PS31" s="254"/>
      <c r="PT31" s="254"/>
      <c r="PU31" s="254"/>
      <c r="PV31" s="254"/>
      <c r="PW31" s="254"/>
      <c r="PX31" s="254"/>
      <c r="PY31" s="254"/>
      <c r="PZ31" s="254"/>
      <c r="QA31" s="254"/>
      <c r="QB31" s="254"/>
      <c r="QC31" s="254"/>
      <c r="QD31" s="255"/>
      <c r="QE31" s="255"/>
      <c r="QF31" s="255"/>
      <c r="QG31" s="255"/>
      <c r="QH31" s="255"/>
      <c r="QI31" s="255"/>
      <c r="QJ31" s="255"/>
      <c r="QK31" s="255"/>
      <c r="QL31" s="255"/>
      <c r="QM31" s="254"/>
      <c r="QN31" s="254"/>
      <c r="QO31" s="254"/>
      <c r="QP31" s="254"/>
      <c r="QQ31" s="254"/>
      <c r="QR31" s="254"/>
      <c r="QS31" s="254"/>
      <c r="QT31" s="254"/>
      <c r="QU31" s="254"/>
      <c r="QV31" s="254"/>
      <c r="QW31" s="254"/>
      <c r="QX31" s="254"/>
      <c r="QY31" s="254"/>
      <c r="QZ31" s="254"/>
      <c r="RA31" s="254"/>
      <c r="RB31" s="254"/>
      <c r="RC31" s="254"/>
      <c r="RD31" s="254"/>
      <c r="RE31" s="254"/>
      <c r="RF31" s="254"/>
      <c r="RG31" s="254"/>
      <c r="RH31" s="254"/>
      <c r="RI31" s="254"/>
      <c r="RJ31" s="254"/>
      <c r="RK31" s="254"/>
      <c r="RL31" s="254"/>
      <c r="RM31" s="254"/>
      <c r="RN31" s="254"/>
      <c r="RO31" s="254"/>
      <c r="RP31" s="254"/>
      <c r="RQ31" s="254"/>
      <c r="RR31" s="254"/>
      <c r="RS31" s="254"/>
      <c r="RT31" s="254"/>
      <c r="RU31" s="254"/>
      <c r="RV31" s="254"/>
      <c r="RW31" s="254"/>
      <c r="RX31" s="254"/>
      <c r="RY31" s="254"/>
      <c r="RZ31" s="254"/>
      <c r="SA31" s="254"/>
      <c r="SB31" s="254"/>
      <c r="SC31" s="254"/>
      <c r="SD31" s="255"/>
      <c r="SE31" s="255"/>
      <c r="SF31" s="255"/>
      <c r="SG31" s="255"/>
      <c r="SH31" s="255"/>
      <c r="SI31" s="255"/>
      <c r="SJ31" s="255"/>
      <c r="SK31" s="255"/>
      <c r="SL31" s="254"/>
      <c r="SM31" s="254"/>
      <c r="SN31" s="255"/>
      <c r="SO31" s="255"/>
      <c r="SP31" s="255"/>
      <c r="SQ31" s="255"/>
      <c r="SR31" s="255"/>
      <c r="SS31" s="255"/>
      <c r="ST31" s="255"/>
      <c r="SU31" s="255"/>
      <c r="SV31" s="255"/>
      <c r="SW31" s="254"/>
      <c r="SX31" s="254"/>
      <c r="SY31" s="254"/>
      <c r="SZ31" s="254"/>
      <c r="TA31" s="254"/>
      <c r="TB31" s="254"/>
      <c r="TC31" s="254"/>
      <c r="TD31" s="254"/>
      <c r="TE31" s="254"/>
      <c r="TF31" s="254"/>
      <c r="TG31" s="254"/>
      <c r="TH31" s="254"/>
      <c r="TI31" s="254"/>
      <c r="TJ31" s="254"/>
      <c r="TK31" s="254"/>
      <c r="TL31" s="254"/>
      <c r="TM31" s="254"/>
      <c r="TN31" s="254"/>
      <c r="TO31" s="254"/>
      <c r="TP31" s="254"/>
      <c r="TQ31" s="254"/>
      <c r="TR31" s="254"/>
      <c r="TS31" s="254"/>
      <c r="TT31" s="254"/>
      <c r="TU31" s="254"/>
      <c r="TV31" s="254"/>
      <c r="TW31" s="254"/>
      <c r="TX31" s="254"/>
      <c r="TY31" s="254"/>
      <c r="TZ31" s="254"/>
      <c r="UA31" s="254"/>
      <c r="UB31" s="254"/>
      <c r="UC31" s="254"/>
      <c r="UD31" s="254"/>
      <c r="UE31" s="254"/>
      <c r="UF31" s="254"/>
      <c r="UG31" s="254"/>
      <c r="UH31" s="254"/>
      <c r="UI31" s="254"/>
      <c r="UJ31" s="254"/>
      <c r="UK31" s="254"/>
      <c r="UL31" s="254"/>
      <c r="UM31" s="254"/>
      <c r="UN31" s="254"/>
      <c r="UO31" s="254"/>
      <c r="UP31" s="254"/>
      <c r="UQ31" s="254"/>
      <c r="UR31" s="254"/>
      <c r="US31" s="254"/>
      <c r="UT31" s="254"/>
      <c r="UU31" s="254"/>
      <c r="UV31" s="254"/>
      <c r="UW31" s="254"/>
      <c r="UX31" s="254"/>
      <c r="UY31" s="254"/>
      <c r="UZ31" s="254"/>
      <c r="VA31" s="254"/>
      <c r="VB31" s="254"/>
      <c r="VC31" s="254"/>
      <c r="VD31" s="254"/>
      <c r="VE31" s="254"/>
      <c r="VF31" s="254"/>
      <c r="VG31" s="254"/>
      <c r="VH31" s="254"/>
      <c r="VI31" s="254"/>
      <c r="VJ31" s="254"/>
      <c r="VK31" s="254"/>
      <c r="VL31" s="254"/>
      <c r="VM31" s="254"/>
      <c r="VN31" s="254"/>
      <c r="VO31" s="254"/>
      <c r="VP31" s="254"/>
      <c r="VQ31" s="254"/>
      <c r="VR31" s="257"/>
      <c r="VS31" s="257"/>
      <c r="VT31" s="257"/>
      <c r="VU31" s="257"/>
      <c r="VV31" s="257"/>
      <c r="VW31" s="256"/>
      <c r="VX31" s="256"/>
      <c r="VY31" s="256"/>
      <c r="VZ31" s="256"/>
      <c r="WB31" s="174"/>
      <c r="WC31" s="174"/>
      <c r="WD31" s="174"/>
      <c r="WE31" s="174"/>
      <c r="XH31" s="174"/>
      <c r="XI31" s="174"/>
      <c r="XJ31" s="174"/>
      <c r="XK31" s="174"/>
      <c r="XL31" s="174"/>
      <c r="XZ31" s="174"/>
      <c r="YA31" s="174"/>
      <c r="YB31" s="174"/>
      <c r="YC31" s="174"/>
      <c r="YD31" s="174"/>
      <c r="YE31" s="174"/>
      <c r="YF31" s="174"/>
      <c r="YG31" s="174"/>
      <c r="YH31" s="174"/>
      <c r="YI31" s="174"/>
      <c r="YJ31" s="174"/>
      <c r="YK31" s="174"/>
      <c r="YL31" s="174"/>
      <c r="YM31" s="174"/>
      <c r="YN31" s="174"/>
      <c r="YO31" s="174"/>
      <c r="YP31" s="174"/>
      <c r="YQ31" s="174"/>
      <c r="YR31" s="174"/>
      <c r="YS31" s="174"/>
      <c r="YT31" s="174"/>
      <c r="YU31" s="174"/>
      <c r="YV31" s="174"/>
      <c r="ZN31" s="174"/>
      <c r="ZO31" s="174"/>
      <c r="ZP31" s="174"/>
      <c r="ZQ31" s="174"/>
      <c r="ZR31" s="174"/>
      <c r="ZS31" s="174"/>
      <c r="ZT31" s="174"/>
      <c r="ZU31" s="174"/>
      <c r="ZV31" s="174"/>
      <c r="ZW31" s="174"/>
      <c r="ZX31" s="174"/>
      <c r="ZY31" s="174"/>
      <c r="ZZ31" s="174"/>
      <c r="AAA31" s="174"/>
      <c r="AAB31" s="174"/>
      <c r="AAC31" s="174"/>
      <c r="AAD31" s="174"/>
      <c r="AAE31" s="174"/>
      <c r="AAF31" s="174"/>
      <c r="AAG31" s="174"/>
    </row>
    <row r="32" spans="1:709" ht="20.100000000000001" customHeight="1">
      <c r="A32" s="415">
        <v>25</v>
      </c>
      <c r="B32" s="433" t="str">
        <f>IF('1'!$A$1=1,D32,F32)</f>
        <v>Казахстан</v>
      </c>
      <c r="C32" s="412"/>
      <c r="D32" s="386" t="s">
        <v>195</v>
      </c>
      <c r="E32" s="402"/>
      <c r="F32" s="388" t="s">
        <v>74</v>
      </c>
      <c r="G32" s="242">
        <v>3330.4877552808584</v>
      </c>
      <c r="H32" s="138">
        <v>4500.7722692847101</v>
      </c>
      <c r="I32" s="138">
        <v>3970.5671001436399</v>
      </c>
      <c r="J32" s="138">
        <v>3577.4423528555399</v>
      </c>
      <c r="K32" s="138">
        <v>1976.405078559472</v>
      </c>
      <c r="L32" s="138">
        <v>2809.6430239599899</v>
      </c>
      <c r="M32" s="138">
        <v>2610.6098052809093</v>
      </c>
      <c r="N32" s="138">
        <v>2463.282985561937</v>
      </c>
      <c r="O32" s="138">
        <v>2249.6344526870848</v>
      </c>
      <c r="P32" s="138">
        <v>2437.4489501067369</v>
      </c>
      <c r="Q32" s="138">
        <v>2543.6220247182168</v>
      </c>
      <c r="R32" s="138">
        <v>2623.8543995329001</v>
      </c>
      <c r="S32" s="138">
        <v>2104.6172261159481</v>
      </c>
      <c r="T32" s="138">
        <v>2556.556450601398</v>
      </c>
      <c r="U32" s="138">
        <v>2646.6098791897093</v>
      </c>
      <c r="V32" s="138">
        <v>2894.4976965121241</v>
      </c>
      <c r="W32" s="138">
        <v>2101.8501098106549</v>
      </c>
      <c r="X32" s="138">
        <v>2316.318929482773</v>
      </c>
      <c r="Y32" s="138">
        <v>2451.1639535277973</v>
      </c>
      <c r="Z32" s="138">
        <v>2544.0715488433211</v>
      </c>
      <c r="AA32" s="138">
        <v>2009.4309165481659</v>
      </c>
      <c r="AB32" s="138">
        <v>2165.521967634229</v>
      </c>
      <c r="AC32" s="138">
        <v>2221.4369141140542</v>
      </c>
      <c r="AD32" s="138">
        <v>2386.9956945034669</v>
      </c>
      <c r="AE32" s="138">
        <v>2199.1660809502509</v>
      </c>
      <c r="AF32" s="138">
        <v>3172.9604959669605</v>
      </c>
      <c r="AG32" s="138">
        <v>3113.8914018082492</v>
      </c>
      <c r="AH32" s="138">
        <v>3396.1645791751398</v>
      </c>
      <c r="AI32" s="138">
        <v>1637.6417717217751</v>
      </c>
      <c r="AJ32" s="138">
        <v>1693.9867510910262</v>
      </c>
      <c r="AK32" s="138">
        <v>3293.8987686140299</v>
      </c>
      <c r="AL32" s="138">
        <v>2998.7135486405418</v>
      </c>
      <c r="AM32" s="138">
        <v>2774.0566430035319</v>
      </c>
      <c r="AN32" s="138">
        <v>2066.5844099058099</v>
      </c>
      <c r="AO32" s="138">
        <v>2451.6573621702378</v>
      </c>
      <c r="AP32" s="138">
        <v>2403.4486028082497</v>
      </c>
      <c r="AQ32" s="138">
        <f t="shared" si="0"/>
        <v>15379.269477564749</v>
      </c>
      <c r="AR32" s="138">
        <f t="shared" si="1"/>
        <v>9859.940893362309</v>
      </c>
      <c r="AS32" s="138">
        <f t="shared" si="2"/>
        <v>9854.5598270449391</v>
      </c>
      <c r="AT32" s="138">
        <f t="shared" si="3"/>
        <v>10202.28125241918</v>
      </c>
      <c r="AU32" s="138">
        <f t="shared" si="4"/>
        <v>9413.4045416645458</v>
      </c>
      <c r="AV32" s="138">
        <f t="shared" si="5"/>
        <v>8783.3854927999164</v>
      </c>
      <c r="AW32" s="138">
        <f t="shared" si="6"/>
        <v>11882.1825579006</v>
      </c>
      <c r="AX32" s="138">
        <f t="shared" si="7"/>
        <v>9624.2408400673739</v>
      </c>
      <c r="AY32" s="243">
        <f t="shared" si="8"/>
        <v>9695.7470178878302</v>
      </c>
    </row>
    <row r="33" spans="1:709" ht="20.100000000000001" customHeight="1">
      <c r="A33" s="415">
        <v>26</v>
      </c>
      <c r="B33" s="433" t="str">
        <f>IF('1'!$A$1=1,D33,F33)</f>
        <v>Греція</v>
      </c>
      <c r="C33" s="412"/>
      <c r="D33" s="390" t="s">
        <v>179</v>
      </c>
      <c r="E33" s="402"/>
      <c r="F33" s="390" t="s">
        <v>64</v>
      </c>
      <c r="G33" s="242">
        <v>1034.6755549305881</v>
      </c>
      <c r="H33" s="138">
        <v>911.36587614393795</v>
      </c>
      <c r="I33" s="138">
        <v>490.96200921118498</v>
      </c>
      <c r="J33" s="138">
        <v>951.16149781728609</v>
      </c>
      <c r="K33" s="138">
        <v>964.93403696839403</v>
      </c>
      <c r="L33" s="138">
        <v>1019.1194417359529</v>
      </c>
      <c r="M33" s="138">
        <v>999.92832091059097</v>
      </c>
      <c r="N33" s="138">
        <v>1087.1848476213709</v>
      </c>
      <c r="O33" s="138">
        <v>1466.0079668643421</v>
      </c>
      <c r="P33" s="138">
        <v>1196.6584085426541</v>
      </c>
      <c r="Q33" s="138">
        <v>901.03481919103797</v>
      </c>
      <c r="R33" s="138">
        <v>1634.02682618216</v>
      </c>
      <c r="S33" s="138">
        <v>2298.7509641274978</v>
      </c>
      <c r="T33" s="138">
        <v>1942.7751843551889</v>
      </c>
      <c r="U33" s="138">
        <v>1512.543646584797</v>
      </c>
      <c r="V33" s="138">
        <v>1845.7280402276081</v>
      </c>
      <c r="W33" s="138">
        <v>2752.1465209284806</v>
      </c>
      <c r="X33" s="138">
        <v>1291.0269368153511</v>
      </c>
      <c r="Y33" s="138">
        <v>1513.755240492238</v>
      </c>
      <c r="Z33" s="138">
        <v>1540.7235031700811</v>
      </c>
      <c r="AA33" s="138">
        <v>1381.0923135897519</v>
      </c>
      <c r="AB33" s="138">
        <v>816.12925041673907</v>
      </c>
      <c r="AC33" s="138">
        <v>1326.6521388906201</v>
      </c>
      <c r="AD33" s="138">
        <v>1262.1710541999971</v>
      </c>
      <c r="AE33" s="138">
        <v>1194.1776888033341</v>
      </c>
      <c r="AF33" s="138">
        <v>1262.0584636665722</v>
      </c>
      <c r="AG33" s="138">
        <v>1228.864604539483</v>
      </c>
      <c r="AH33" s="138">
        <v>2013.136505831344</v>
      </c>
      <c r="AI33" s="138">
        <v>1108.2362072108119</v>
      </c>
      <c r="AJ33" s="138">
        <v>572.21101088805301</v>
      </c>
      <c r="AK33" s="138">
        <v>1228.7342007451109</v>
      </c>
      <c r="AL33" s="138">
        <v>3232.41760673416</v>
      </c>
      <c r="AM33" s="138">
        <v>2140.1832606886737</v>
      </c>
      <c r="AN33" s="138">
        <v>1644.8253140933439</v>
      </c>
      <c r="AO33" s="138">
        <v>2424.3467018882197</v>
      </c>
      <c r="AP33" s="138">
        <v>3212.8319233914872</v>
      </c>
      <c r="AQ33" s="138">
        <f>G33+H33+I33+J33</f>
        <v>3388.164938102997</v>
      </c>
      <c r="AR33" s="138">
        <f>K33+L33+M33+N33</f>
        <v>4071.166647236309</v>
      </c>
      <c r="AS33" s="138">
        <f>O33+P33+Q33+R33</f>
        <v>5197.7280207801941</v>
      </c>
      <c r="AT33" s="138">
        <f>S33+T33+U33+V33</f>
        <v>7599.7978352950922</v>
      </c>
      <c r="AU33" s="138">
        <f>W33+X33+Y33+Z33</f>
        <v>7097.6522014061511</v>
      </c>
      <c r="AV33" s="138">
        <f>AA33+AB33+AC33+AD33</f>
        <v>4786.0447570971082</v>
      </c>
      <c r="AW33" s="138">
        <f>AE33+AF33+AG33+AH33</f>
        <v>5698.2372628407338</v>
      </c>
      <c r="AX33" s="138">
        <f>AI33+AJ33+AK33+AL33</f>
        <v>6141.5990255781362</v>
      </c>
      <c r="AY33" s="243">
        <f>AM33+AN33+AO33+AP33</f>
        <v>9422.1872000617259</v>
      </c>
    </row>
    <row r="34" spans="1:709" s="251" customFormat="1" ht="20.100000000000001" customHeight="1">
      <c r="A34" s="415">
        <v>27</v>
      </c>
      <c r="B34" s="433" t="str">
        <f>IF('1'!$A$1=1,D34,F34)</f>
        <v>Ліван</v>
      </c>
      <c r="C34" s="412"/>
      <c r="D34" s="404" t="s">
        <v>208</v>
      </c>
      <c r="E34" s="390"/>
      <c r="F34" s="400" t="s">
        <v>119</v>
      </c>
      <c r="G34" s="249">
        <v>1945.3454399282</v>
      </c>
      <c r="H34" s="250">
        <v>1324.9939758103121</v>
      </c>
      <c r="I34" s="250">
        <v>1294.129292698525</v>
      </c>
      <c r="J34" s="250">
        <v>2029.741263029674</v>
      </c>
      <c r="K34" s="250">
        <v>2036.0957785021878</v>
      </c>
      <c r="L34" s="250">
        <v>2062.7079520191019</v>
      </c>
      <c r="M34" s="250">
        <v>2015.077431060693</v>
      </c>
      <c r="N34" s="250">
        <v>2482.0799286970941</v>
      </c>
      <c r="O34" s="138">
        <v>3065.4696564189053</v>
      </c>
      <c r="P34" s="138">
        <v>2255.92231001452</v>
      </c>
      <c r="Q34" s="138">
        <v>2615.3831259995209</v>
      </c>
      <c r="R34" s="138">
        <v>3441.862914193192</v>
      </c>
      <c r="S34" s="138">
        <v>2890.5267958850791</v>
      </c>
      <c r="T34" s="138">
        <v>3281.2479338281678</v>
      </c>
      <c r="U34" s="138">
        <v>1925.4640571845957</v>
      </c>
      <c r="V34" s="138">
        <v>2891.5967301401861</v>
      </c>
      <c r="W34" s="138">
        <v>3445.9507367960905</v>
      </c>
      <c r="X34" s="138">
        <v>2134.0454518370138</v>
      </c>
      <c r="Y34" s="138">
        <v>1874.0431915521069</v>
      </c>
      <c r="Z34" s="138">
        <v>2217.4685428448993</v>
      </c>
      <c r="AA34" s="138">
        <v>2089.1277184993378</v>
      </c>
      <c r="AB34" s="138">
        <v>2071.2948915414522</v>
      </c>
      <c r="AC34" s="138">
        <v>1890.2002976264071</v>
      </c>
      <c r="AD34" s="138">
        <v>2686.3550422826288</v>
      </c>
      <c r="AE34" s="138">
        <v>2831.916990339917</v>
      </c>
      <c r="AF34" s="138">
        <v>2637.989673818814</v>
      </c>
      <c r="AG34" s="138">
        <v>2427.9568107058931</v>
      </c>
      <c r="AH34" s="138">
        <v>2723.9842275426618</v>
      </c>
      <c r="AI34" s="138">
        <v>2168.6304528969331</v>
      </c>
      <c r="AJ34" s="138">
        <v>860.67147010482904</v>
      </c>
      <c r="AK34" s="138">
        <v>2551.25765415457</v>
      </c>
      <c r="AL34" s="138">
        <v>1737.141112736726</v>
      </c>
      <c r="AM34" s="138">
        <v>1741.728365685366</v>
      </c>
      <c r="AN34" s="138">
        <v>2492.5379607068758</v>
      </c>
      <c r="AO34" s="138">
        <v>1690.6442566846763</v>
      </c>
      <c r="AP34" s="138">
        <v>2839.1424773495241</v>
      </c>
      <c r="AQ34" s="138">
        <f>G34+H34+I34+J34</f>
        <v>6594.2099714667111</v>
      </c>
      <c r="AR34" s="138">
        <f>K34+L34+M34+N34</f>
        <v>8595.9610902790773</v>
      </c>
      <c r="AS34" s="138">
        <f>O34+P34+Q34+R34</f>
        <v>11378.638006626139</v>
      </c>
      <c r="AT34" s="138">
        <f>S34+T34+U34+V34</f>
        <v>10988.835517038027</v>
      </c>
      <c r="AU34" s="138">
        <f>W34+X34+Y34+Z34</f>
        <v>9671.5079230301089</v>
      </c>
      <c r="AV34" s="138">
        <f>AA34+AB34+AC34+AD34</f>
        <v>8736.9779499498254</v>
      </c>
      <c r="AW34" s="138">
        <f>AE34+AF34+AG34+AH34</f>
        <v>10621.847702407285</v>
      </c>
      <c r="AX34" s="138">
        <f>AI34+AJ34+AK34+AL34</f>
        <v>7317.7006898930576</v>
      </c>
      <c r="AY34" s="243">
        <f>AM34+AN34+AO34+AP34</f>
        <v>8764.0530604264422</v>
      </c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8"/>
      <c r="HJ34" s="238"/>
      <c r="HK34" s="238"/>
      <c r="HL34" s="238"/>
      <c r="HM34" s="239"/>
      <c r="HN34" s="239"/>
      <c r="HO34" s="239"/>
      <c r="HP34" s="239"/>
      <c r="HQ34" s="239"/>
      <c r="HR34" s="239"/>
      <c r="HS34" s="239"/>
      <c r="HT34" s="239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8"/>
      <c r="II34" s="238"/>
      <c r="IJ34" s="239"/>
      <c r="IK34" s="239"/>
      <c r="IL34" s="239"/>
      <c r="IM34" s="239"/>
      <c r="IN34" s="239"/>
      <c r="IO34" s="239"/>
      <c r="IP34" s="239"/>
      <c r="IQ34" s="236"/>
      <c r="IR34" s="238"/>
      <c r="IS34" s="238"/>
      <c r="IT34" s="238"/>
      <c r="IU34" s="238"/>
      <c r="IV34" s="238"/>
      <c r="IW34" s="236"/>
      <c r="IX34" s="236"/>
      <c r="IY34" s="236"/>
      <c r="IZ34" s="236"/>
      <c r="JA34" s="236"/>
      <c r="JB34" s="236"/>
      <c r="JC34" s="236"/>
      <c r="JD34" s="236"/>
      <c r="JE34" s="236"/>
      <c r="JF34" s="236"/>
      <c r="JG34" s="236"/>
      <c r="JH34" s="236"/>
      <c r="JI34" s="236"/>
      <c r="JJ34" s="236"/>
      <c r="JK34" s="236"/>
      <c r="JL34" s="236"/>
      <c r="JM34" s="236"/>
      <c r="JN34" s="236"/>
      <c r="JO34" s="236"/>
      <c r="JP34" s="236"/>
      <c r="JQ34" s="236"/>
      <c r="JR34" s="236"/>
      <c r="JS34" s="236"/>
      <c r="JT34" s="236"/>
      <c r="JU34" s="236"/>
      <c r="JV34" s="236"/>
      <c r="JW34" s="236"/>
      <c r="JX34" s="236"/>
      <c r="JY34" s="236"/>
      <c r="JZ34" s="236"/>
      <c r="KA34" s="236"/>
      <c r="KB34" s="236"/>
      <c r="KC34" s="236"/>
      <c r="KD34" s="236"/>
      <c r="KE34" s="236"/>
      <c r="KF34" s="236"/>
      <c r="KG34" s="236"/>
      <c r="KH34" s="236"/>
      <c r="KI34" s="236"/>
      <c r="KJ34" s="236"/>
      <c r="KK34" s="236"/>
      <c r="KL34" s="236"/>
      <c r="KM34" s="236"/>
      <c r="KN34" s="236"/>
      <c r="KO34" s="236"/>
      <c r="KP34" s="236"/>
      <c r="KQ34" s="236"/>
      <c r="KR34" s="236"/>
      <c r="KS34" s="236"/>
      <c r="KT34" s="236"/>
      <c r="KU34" s="236"/>
      <c r="KV34" s="236"/>
      <c r="KW34" s="236"/>
      <c r="KX34" s="236"/>
      <c r="KY34" s="236"/>
      <c r="KZ34" s="236"/>
      <c r="LA34" s="236"/>
      <c r="LB34" s="236"/>
      <c r="LC34" s="236"/>
      <c r="LD34" s="236"/>
      <c r="LE34" s="236"/>
      <c r="LF34" s="236"/>
      <c r="LG34" s="236"/>
      <c r="LH34" s="236"/>
      <c r="LI34" s="236"/>
      <c r="LJ34" s="236"/>
      <c r="LK34" s="236"/>
      <c r="LL34" s="236"/>
      <c r="LM34" s="236"/>
      <c r="LN34" s="236"/>
      <c r="LO34" s="236"/>
      <c r="LP34" s="236"/>
      <c r="LQ34" s="236"/>
      <c r="LR34" s="236"/>
      <c r="LS34" s="236"/>
      <c r="LT34" s="236"/>
      <c r="LU34" s="236"/>
      <c r="LV34" s="236"/>
      <c r="LW34" s="236"/>
      <c r="LX34" s="236"/>
      <c r="LY34" s="236"/>
      <c r="LZ34" s="236"/>
      <c r="MA34" s="236"/>
      <c r="MB34" s="236"/>
      <c r="MC34" s="236"/>
      <c r="MD34" s="236"/>
      <c r="ME34" s="236"/>
      <c r="MF34" s="236"/>
      <c r="MG34" s="236"/>
      <c r="MH34" s="236"/>
      <c r="MI34" s="236"/>
      <c r="MJ34" s="236"/>
      <c r="MK34" s="236"/>
      <c r="ML34" s="236"/>
      <c r="MM34" s="236"/>
      <c r="MN34" s="236"/>
      <c r="MO34" s="236"/>
      <c r="MP34" s="236"/>
      <c r="MQ34" s="236"/>
      <c r="MR34" s="236"/>
      <c r="MS34" s="236"/>
      <c r="MT34" s="236"/>
      <c r="MU34" s="236"/>
      <c r="MV34" s="236"/>
      <c r="MW34" s="236"/>
      <c r="MX34" s="236"/>
      <c r="MY34" s="236"/>
      <c r="MZ34" s="236"/>
      <c r="NA34" s="236"/>
      <c r="NB34" s="236"/>
      <c r="NC34" s="236"/>
      <c r="ND34" s="236"/>
      <c r="NE34" s="236"/>
      <c r="NF34" s="236"/>
      <c r="NG34" s="236"/>
      <c r="NH34" s="236"/>
      <c r="NI34" s="236"/>
      <c r="NJ34" s="236"/>
      <c r="NK34" s="236"/>
      <c r="NL34" s="236"/>
      <c r="NM34" s="236"/>
      <c r="NN34" s="236"/>
      <c r="NO34" s="236"/>
      <c r="NP34" s="236"/>
      <c r="NQ34" s="236"/>
      <c r="NR34" s="236"/>
      <c r="NS34" s="236"/>
      <c r="NT34" s="236"/>
      <c r="NU34" s="236"/>
      <c r="NV34" s="236"/>
      <c r="NW34" s="236"/>
      <c r="NX34" s="236"/>
      <c r="NY34" s="236"/>
      <c r="NZ34" s="236"/>
      <c r="OA34" s="236"/>
      <c r="OB34" s="236"/>
      <c r="OC34" s="236"/>
      <c r="OD34" s="236"/>
      <c r="OE34" s="236"/>
      <c r="OF34" s="236"/>
      <c r="OG34" s="236"/>
      <c r="OH34" s="236"/>
      <c r="OI34" s="236"/>
      <c r="OJ34" s="236"/>
      <c r="OK34" s="236"/>
      <c r="OL34" s="236"/>
      <c r="OM34" s="236"/>
      <c r="ON34" s="236"/>
      <c r="OO34" s="236"/>
      <c r="OP34" s="236"/>
      <c r="OQ34" s="236"/>
      <c r="OR34" s="236"/>
      <c r="OS34" s="236"/>
      <c r="OT34" s="236"/>
      <c r="OU34" s="236"/>
      <c r="OV34" s="236"/>
      <c r="OW34" s="236"/>
      <c r="OX34" s="236"/>
      <c r="OY34" s="236"/>
      <c r="OZ34" s="236"/>
      <c r="PA34" s="236"/>
      <c r="PB34" s="236"/>
      <c r="PC34" s="236"/>
      <c r="PD34" s="236"/>
      <c r="PE34" s="236"/>
      <c r="PF34" s="236"/>
      <c r="PG34" s="236"/>
      <c r="PH34" s="236"/>
      <c r="PI34" s="236"/>
      <c r="PJ34" s="236"/>
      <c r="PK34" s="236"/>
      <c r="PL34" s="236"/>
      <c r="PM34" s="236"/>
      <c r="PN34" s="236"/>
      <c r="PO34" s="236"/>
      <c r="PP34" s="236"/>
      <c r="PQ34" s="236"/>
      <c r="PR34" s="236"/>
      <c r="PS34" s="236"/>
      <c r="PT34" s="236"/>
      <c r="PU34" s="236"/>
      <c r="PV34" s="236"/>
      <c r="PW34" s="236"/>
      <c r="PX34" s="236"/>
      <c r="PY34" s="236"/>
      <c r="PZ34" s="236"/>
      <c r="QA34" s="236"/>
      <c r="QB34" s="236"/>
      <c r="QC34" s="236"/>
      <c r="QD34" s="238"/>
      <c r="QE34" s="238"/>
      <c r="QF34" s="238"/>
      <c r="QG34" s="238"/>
      <c r="QH34" s="238"/>
      <c r="QI34" s="238"/>
      <c r="QJ34" s="238"/>
      <c r="QK34" s="238"/>
      <c r="QL34" s="238"/>
      <c r="QM34" s="236"/>
      <c r="QN34" s="236"/>
      <c r="QO34" s="236"/>
      <c r="QP34" s="236"/>
      <c r="QQ34" s="236"/>
      <c r="QR34" s="236"/>
      <c r="QS34" s="236"/>
      <c r="QT34" s="236"/>
      <c r="QU34" s="236"/>
      <c r="QV34" s="236"/>
      <c r="QW34" s="236"/>
      <c r="QX34" s="236"/>
      <c r="QY34" s="236"/>
      <c r="QZ34" s="236"/>
      <c r="RA34" s="236"/>
      <c r="RB34" s="236"/>
      <c r="RC34" s="236"/>
      <c r="RD34" s="236"/>
      <c r="RE34" s="236"/>
      <c r="RF34" s="236"/>
      <c r="RG34" s="236"/>
      <c r="RH34" s="236"/>
      <c r="RI34" s="236"/>
      <c r="RJ34" s="236"/>
      <c r="RK34" s="236"/>
      <c r="RL34" s="236"/>
      <c r="RM34" s="236"/>
      <c r="RN34" s="236"/>
      <c r="RO34" s="236"/>
      <c r="RP34" s="236"/>
      <c r="RQ34" s="236"/>
      <c r="RR34" s="236"/>
      <c r="RS34" s="236"/>
      <c r="RT34" s="236"/>
      <c r="RU34" s="236"/>
      <c r="RV34" s="236"/>
      <c r="RW34" s="236"/>
      <c r="RX34" s="236"/>
      <c r="RY34" s="236"/>
      <c r="RZ34" s="236"/>
      <c r="SA34" s="236"/>
      <c r="SB34" s="236"/>
      <c r="SC34" s="236"/>
      <c r="SD34" s="238"/>
      <c r="SE34" s="238"/>
      <c r="SF34" s="238"/>
      <c r="SG34" s="238"/>
      <c r="SH34" s="238"/>
      <c r="SI34" s="238"/>
      <c r="SJ34" s="238"/>
      <c r="SK34" s="238"/>
      <c r="SL34" s="236"/>
      <c r="SM34" s="236"/>
      <c r="SN34" s="238"/>
      <c r="SO34" s="238"/>
      <c r="SP34" s="238"/>
      <c r="SQ34" s="238"/>
      <c r="SR34" s="238"/>
      <c r="SS34" s="238"/>
      <c r="ST34" s="238"/>
      <c r="SU34" s="238"/>
      <c r="SV34" s="238"/>
      <c r="SW34" s="236"/>
      <c r="SX34" s="236"/>
      <c r="SY34" s="236"/>
      <c r="SZ34" s="236"/>
      <c r="TA34" s="236"/>
      <c r="TB34" s="236"/>
      <c r="TC34" s="236"/>
      <c r="TD34" s="236"/>
      <c r="TE34" s="236"/>
      <c r="TF34" s="236"/>
      <c r="TG34" s="236"/>
      <c r="TH34" s="236"/>
      <c r="TI34" s="236"/>
      <c r="TJ34" s="236"/>
      <c r="TK34" s="236"/>
      <c r="TL34" s="236"/>
      <c r="TM34" s="236"/>
      <c r="TN34" s="236"/>
      <c r="TO34" s="236"/>
      <c r="TP34" s="236"/>
      <c r="TQ34" s="236"/>
      <c r="TR34" s="236"/>
      <c r="TS34" s="236"/>
      <c r="TT34" s="236"/>
      <c r="TU34" s="236"/>
      <c r="TV34" s="236"/>
      <c r="TW34" s="236"/>
      <c r="TX34" s="236"/>
      <c r="TY34" s="236"/>
      <c r="TZ34" s="236"/>
      <c r="UA34" s="236"/>
      <c r="UB34" s="236"/>
      <c r="UC34" s="236"/>
      <c r="UD34" s="236"/>
      <c r="UE34" s="236"/>
      <c r="UF34" s="236"/>
      <c r="UG34" s="236"/>
      <c r="UH34" s="236"/>
      <c r="UI34" s="236"/>
      <c r="UJ34" s="236"/>
      <c r="UK34" s="236"/>
      <c r="UL34" s="236"/>
      <c r="UM34" s="236"/>
      <c r="UN34" s="236"/>
      <c r="UO34" s="236"/>
      <c r="UP34" s="236"/>
      <c r="UQ34" s="236"/>
      <c r="UR34" s="236"/>
      <c r="US34" s="236"/>
      <c r="UT34" s="236"/>
      <c r="UU34" s="236"/>
      <c r="UV34" s="236"/>
      <c r="UW34" s="236"/>
      <c r="UX34" s="236"/>
      <c r="UY34" s="236"/>
      <c r="UZ34" s="236"/>
      <c r="VA34" s="236"/>
      <c r="VB34" s="236"/>
      <c r="VC34" s="236"/>
      <c r="VD34" s="236"/>
      <c r="VE34" s="236"/>
      <c r="VF34" s="236"/>
      <c r="VG34" s="236"/>
      <c r="VH34" s="236"/>
      <c r="VI34" s="236"/>
      <c r="VJ34" s="236"/>
      <c r="VK34" s="236"/>
      <c r="VL34" s="236"/>
      <c r="VM34" s="236"/>
      <c r="VN34" s="236"/>
      <c r="VO34" s="236"/>
      <c r="VP34" s="236"/>
      <c r="VQ34" s="236"/>
      <c r="VR34" s="240"/>
      <c r="VS34" s="240"/>
      <c r="VT34" s="240"/>
      <c r="VU34" s="240"/>
      <c r="VV34" s="240"/>
      <c r="VW34" s="239"/>
      <c r="VX34" s="239"/>
      <c r="VY34" s="239"/>
      <c r="VZ34" s="239"/>
      <c r="WA34" s="252"/>
      <c r="WB34" s="253"/>
      <c r="WC34" s="253"/>
      <c r="WD34" s="253"/>
      <c r="WE34" s="253"/>
      <c r="WF34" s="252"/>
      <c r="WG34" s="252"/>
      <c r="WH34" s="252"/>
      <c r="WI34" s="252"/>
      <c r="WJ34" s="252"/>
      <c r="WK34" s="252"/>
      <c r="WL34" s="252"/>
      <c r="WM34" s="252"/>
      <c r="WN34" s="252"/>
      <c r="WO34" s="252"/>
      <c r="WP34" s="252"/>
      <c r="WQ34" s="252"/>
      <c r="WR34" s="252"/>
      <c r="WS34" s="252"/>
      <c r="WT34" s="252"/>
      <c r="WU34" s="252"/>
      <c r="WV34" s="252"/>
      <c r="WW34" s="252"/>
      <c r="WX34" s="252"/>
      <c r="WY34" s="252"/>
      <c r="WZ34" s="252"/>
      <c r="XA34" s="252"/>
      <c r="XB34" s="252"/>
      <c r="XC34" s="252"/>
      <c r="XD34" s="252"/>
      <c r="XE34" s="252"/>
      <c r="XF34" s="252"/>
      <c r="XG34" s="252"/>
      <c r="XH34" s="253"/>
      <c r="XI34" s="253"/>
      <c r="XJ34" s="253"/>
      <c r="XK34" s="253"/>
      <c r="XL34" s="253"/>
      <c r="XM34" s="252"/>
      <c r="XN34" s="252"/>
      <c r="XO34" s="252"/>
      <c r="XP34" s="252"/>
      <c r="XZ34" s="174"/>
      <c r="YA34" s="174"/>
      <c r="YB34" s="174"/>
      <c r="YC34" s="174"/>
      <c r="YD34" s="174"/>
      <c r="YE34" s="174"/>
      <c r="YF34" s="174"/>
      <c r="YG34" s="174"/>
      <c r="YH34" s="174"/>
      <c r="YI34" s="174"/>
      <c r="YJ34" s="174"/>
      <c r="YK34" s="174"/>
      <c r="YL34" s="174"/>
      <c r="YM34" s="174"/>
      <c r="YN34" s="174"/>
      <c r="YO34" s="174"/>
      <c r="YP34" s="174"/>
      <c r="YQ34" s="174"/>
      <c r="YR34" s="174"/>
      <c r="YS34" s="174"/>
      <c r="YT34" s="174"/>
      <c r="YU34" s="174"/>
      <c r="YV34" s="174"/>
      <c r="ZN34" s="174"/>
      <c r="ZO34" s="174"/>
      <c r="ZP34" s="174"/>
      <c r="ZQ34" s="174"/>
      <c r="ZR34" s="174"/>
      <c r="ZS34" s="174"/>
      <c r="ZT34" s="174"/>
      <c r="ZU34" s="174"/>
      <c r="ZV34" s="174"/>
      <c r="ZW34" s="174"/>
      <c r="ZX34" s="174"/>
      <c r="ZY34" s="174"/>
      <c r="ZZ34" s="174"/>
      <c r="AAA34" s="174"/>
      <c r="AAB34" s="174"/>
      <c r="AAC34" s="174"/>
      <c r="AAD34" s="174"/>
      <c r="AAE34" s="174"/>
      <c r="AAF34" s="174"/>
      <c r="AAG34" s="174"/>
    </row>
    <row r="35" spans="1:709" ht="20.100000000000001" customHeight="1">
      <c r="A35" s="415">
        <v>28</v>
      </c>
      <c r="B35" s="433" t="str">
        <f>IF('1'!$A$1=1,D35,F35)</f>
        <v>Грузія</v>
      </c>
      <c r="C35" s="412"/>
      <c r="D35" s="390" t="s">
        <v>117</v>
      </c>
      <c r="E35" s="402"/>
      <c r="F35" s="390" t="s">
        <v>118</v>
      </c>
      <c r="G35" s="417">
        <v>2186.940224493042</v>
      </c>
      <c r="H35" s="260">
        <v>2039.7465405991861</v>
      </c>
      <c r="I35" s="260">
        <v>2088.096586131453</v>
      </c>
      <c r="J35" s="260">
        <v>2482.6764797942251</v>
      </c>
      <c r="K35" s="260">
        <v>1718.9277583423741</v>
      </c>
      <c r="L35" s="260">
        <v>2403.1051969099472</v>
      </c>
      <c r="M35" s="260">
        <v>2758.1582492011048</v>
      </c>
      <c r="N35" s="260">
        <v>3093.4757574911969</v>
      </c>
      <c r="O35" s="260">
        <v>2296.3264956489793</v>
      </c>
      <c r="P35" s="260">
        <v>2415.2911817291838</v>
      </c>
      <c r="Q35" s="260">
        <v>3059.850407757564</v>
      </c>
      <c r="R35" s="260">
        <v>3334.4311982011523</v>
      </c>
      <c r="S35" s="260">
        <v>2764.7949972572469</v>
      </c>
      <c r="T35" s="260">
        <v>3154.9845976666543</v>
      </c>
      <c r="U35" s="260">
        <v>3225.4862219252486</v>
      </c>
      <c r="V35" s="260">
        <v>3878.7250203614813</v>
      </c>
      <c r="W35" s="260">
        <v>2155.1353766186971</v>
      </c>
      <c r="X35" s="260">
        <v>2615.2970419548919</v>
      </c>
      <c r="Y35" s="260">
        <v>2358.3958979188292</v>
      </c>
      <c r="Z35" s="260">
        <v>2839.6304934530431</v>
      </c>
      <c r="AA35" s="260">
        <v>2090.6469538322362</v>
      </c>
      <c r="AB35" s="260">
        <v>2096.7973704900223</v>
      </c>
      <c r="AC35" s="260">
        <v>2783.4242461307999</v>
      </c>
      <c r="AD35" s="260">
        <v>2945.3512329860318</v>
      </c>
      <c r="AE35" s="260">
        <v>2457.076407623963</v>
      </c>
      <c r="AF35" s="260">
        <v>2998.5193108954431</v>
      </c>
      <c r="AG35" s="260">
        <v>3066.0231571775139</v>
      </c>
      <c r="AH35" s="260">
        <v>3340.9092196772499</v>
      </c>
      <c r="AI35" s="260">
        <v>1951.1283423186587</v>
      </c>
      <c r="AJ35" s="260">
        <v>1466.9265953542422</v>
      </c>
      <c r="AK35" s="260">
        <v>2362.503690622561</v>
      </c>
      <c r="AL35" s="260">
        <v>2272.1757124106962</v>
      </c>
      <c r="AM35" s="260">
        <v>2197.5088687167981</v>
      </c>
      <c r="AN35" s="260">
        <v>2043.3366117739201</v>
      </c>
      <c r="AO35" s="260">
        <v>2123.6377921333842</v>
      </c>
      <c r="AP35" s="260">
        <v>2286.547866539725</v>
      </c>
      <c r="AQ35" s="260">
        <f t="shared" si="0"/>
        <v>8797.4598310179063</v>
      </c>
      <c r="AR35" s="260">
        <f t="shared" si="1"/>
        <v>9973.6669619446238</v>
      </c>
      <c r="AS35" s="260">
        <f t="shared" si="2"/>
        <v>11105.899283336879</v>
      </c>
      <c r="AT35" s="260">
        <f t="shared" si="3"/>
        <v>13023.990837210629</v>
      </c>
      <c r="AU35" s="260">
        <f t="shared" si="4"/>
        <v>9968.4588099454613</v>
      </c>
      <c r="AV35" s="260">
        <f t="shared" si="5"/>
        <v>9916.2198034390894</v>
      </c>
      <c r="AW35" s="260">
        <f t="shared" si="6"/>
        <v>11862.528095374171</v>
      </c>
      <c r="AX35" s="260">
        <f t="shared" si="7"/>
        <v>8052.734340706158</v>
      </c>
      <c r="AY35" s="243">
        <f t="shared" si="8"/>
        <v>8651.0311391638279</v>
      </c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</row>
    <row r="36" spans="1:709" ht="20.100000000000001" customHeight="1">
      <c r="A36" s="415">
        <v>29</v>
      </c>
      <c r="B36" s="433" t="str">
        <f>IF('1'!$A$1=1,D36,F36)</f>
        <v>Португалія</v>
      </c>
      <c r="D36" s="390" t="s">
        <v>209</v>
      </c>
      <c r="F36" s="390" t="s">
        <v>212</v>
      </c>
      <c r="G36" s="417">
        <v>1596.1582037428379</v>
      </c>
      <c r="H36" s="260">
        <v>1226.9369054061458</v>
      </c>
      <c r="I36" s="260">
        <v>1304.2294626852649</v>
      </c>
      <c r="J36" s="260">
        <v>2146.293091636277</v>
      </c>
      <c r="K36" s="260">
        <v>1855.2416845332332</v>
      </c>
      <c r="L36" s="260">
        <v>835.98476012273841</v>
      </c>
      <c r="M36" s="260">
        <v>653.38596793468741</v>
      </c>
      <c r="N36" s="260">
        <v>1795.9932882743879</v>
      </c>
      <c r="O36" s="260">
        <v>2337.417651525137</v>
      </c>
      <c r="P36" s="260">
        <v>1895.41143025466</v>
      </c>
      <c r="Q36" s="260">
        <v>890.35661182499098</v>
      </c>
      <c r="R36" s="260">
        <v>1155.579754655023</v>
      </c>
      <c r="S36" s="260">
        <v>2398.1490830627672</v>
      </c>
      <c r="T36" s="260">
        <v>1027.526727695611</v>
      </c>
      <c r="U36" s="260">
        <v>1630.6219216830261</v>
      </c>
      <c r="V36" s="260">
        <v>1065.6811759099219</v>
      </c>
      <c r="W36" s="260">
        <v>3245.2399569359122</v>
      </c>
      <c r="X36" s="260">
        <v>1322.5743529027591</v>
      </c>
      <c r="Y36" s="260">
        <v>1149.954270682681</v>
      </c>
      <c r="Z36" s="260">
        <v>1617.42792715631</v>
      </c>
      <c r="AA36" s="260">
        <v>1858.892446347264</v>
      </c>
      <c r="AB36" s="260">
        <v>1392.897079929452</v>
      </c>
      <c r="AC36" s="260">
        <v>610.49867888308199</v>
      </c>
      <c r="AD36" s="260">
        <v>2354.1658723321952</v>
      </c>
      <c r="AE36" s="260">
        <v>3161.9543261523909</v>
      </c>
      <c r="AF36" s="260">
        <v>1719.866222228387</v>
      </c>
      <c r="AG36" s="260">
        <v>1363.0592423959729</v>
      </c>
      <c r="AH36" s="260">
        <v>2814.87109025276</v>
      </c>
      <c r="AI36" s="260">
        <v>1678.1119303625951</v>
      </c>
      <c r="AJ36" s="260">
        <v>307.45531560562301</v>
      </c>
      <c r="AK36" s="260">
        <v>1577.907564009213</v>
      </c>
      <c r="AL36" s="260">
        <v>677.12521028324602</v>
      </c>
      <c r="AM36" s="260">
        <v>3668.9948189064276</v>
      </c>
      <c r="AN36" s="260">
        <v>1236.0574258944441</v>
      </c>
      <c r="AO36" s="260">
        <v>745.84183628203402</v>
      </c>
      <c r="AP36" s="260">
        <v>2493.5345541190882</v>
      </c>
      <c r="AQ36" s="138">
        <f t="shared" si="0"/>
        <v>6273.6176634705262</v>
      </c>
      <c r="AR36" s="138">
        <f t="shared" si="1"/>
        <v>5140.6057008650469</v>
      </c>
      <c r="AS36" s="138">
        <f t="shared" si="2"/>
        <v>6278.7654482598109</v>
      </c>
      <c r="AT36" s="138">
        <f t="shared" si="3"/>
        <v>6121.978908351326</v>
      </c>
      <c r="AU36" s="138">
        <f t="shared" si="4"/>
        <v>7335.1965076776632</v>
      </c>
      <c r="AV36" s="138">
        <f t="shared" si="5"/>
        <v>6216.4540774919933</v>
      </c>
      <c r="AW36" s="138">
        <f t="shared" si="6"/>
        <v>9059.7508810295112</v>
      </c>
      <c r="AX36" s="138">
        <f t="shared" si="7"/>
        <v>4240.6000202606774</v>
      </c>
      <c r="AY36" s="243">
        <f t="shared" si="8"/>
        <v>8144.4286352019935</v>
      </c>
    </row>
    <row r="37" spans="1:709" s="251" customFormat="1" ht="20.100000000000001" customHeight="1">
      <c r="A37" s="415">
        <v>30</v>
      </c>
      <c r="B37" s="433" t="str">
        <f>IF('1'!$A$1=1,D37,F37)</f>
        <v>Об'єднані Арабські Емірати</v>
      </c>
      <c r="C37" s="411"/>
      <c r="D37" s="403" t="s">
        <v>120</v>
      </c>
      <c r="E37" s="403"/>
      <c r="F37" s="403" t="s">
        <v>121</v>
      </c>
      <c r="G37" s="249">
        <v>1637.4574808729822</v>
      </c>
      <c r="H37" s="250">
        <v>1427.165243010922</v>
      </c>
      <c r="I37" s="250">
        <v>2019.9213071964518</v>
      </c>
      <c r="J37" s="250">
        <v>1514.4304366701413</v>
      </c>
      <c r="K37" s="250">
        <v>1411.9448095369607</v>
      </c>
      <c r="L37" s="250">
        <v>1663.940628226143</v>
      </c>
      <c r="M37" s="250">
        <v>2078.8810400073739</v>
      </c>
      <c r="N37" s="250">
        <v>1791.325276154045</v>
      </c>
      <c r="O37" s="138">
        <v>2587.4418298740261</v>
      </c>
      <c r="P37" s="138">
        <v>2270.2670968342341</v>
      </c>
      <c r="Q37" s="138">
        <v>2518.9441953622063</v>
      </c>
      <c r="R37" s="138">
        <v>2841.9943789878362</v>
      </c>
      <c r="S37" s="138">
        <v>3293.2552386964098</v>
      </c>
      <c r="T37" s="138">
        <v>2894.9533435873018</v>
      </c>
      <c r="U37" s="138">
        <v>3970.9572720030701</v>
      </c>
      <c r="V37" s="138">
        <v>3035.6050959600602</v>
      </c>
      <c r="W37" s="138">
        <v>3284.9994866290999</v>
      </c>
      <c r="X37" s="138">
        <v>3833.1105672408999</v>
      </c>
      <c r="Y37" s="138">
        <v>3495.115952087112</v>
      </c>
      <c r="Z37" s="138">
        <v>2869.5783690866992</v>
      </c>
      <c r="AA37" s="138">
        <v>3229.0007431216823</v>
      </c>
      <c r="AB37" s="138">
        <v>3417.1893263335542</v>
      </c>
      <c r="AC37" s="138">
        <v>2482.5696206727821</v>
      </c>
      <c r="AD37" s="138">
        <v>2541.2746121699711</v>
      </c>
      <c r="AE37" s="138">
        <v>2904.393479010339</v>
      </c>
      <c r="AF37" s="138">
        <v>3231.9011370189437</v>
      </c>
      <c r="AG37" s="138">
        <v>3092.8758023617129</v>
      </c>
      <c r="AH37" s="138">
        <v>5113.1186222210999</v>
      </c>
      <c r="AI37" s="138">
        <v>1943.1819455046561</v>
      </c>
      <c r="AJ37" s="138">
        <v>1365.18951288367</v>
      </c>
      <c r="AK37" s="138">
        <v>1346.3071238902198</v>
      </c>
      <c r="AL37" s="138">
        <v>1829.9207522564261</v>
      </c>
      <c r="AM37" s="138">
        <v>1965.7957514815762</v>
      </c>
      <c r="AN37" s="138">
        <v>1649.311704260836</v>
      </c>
      <c r="AO37" s="138">
        <v>1690.382199880414</v>
      </c>
      <c r="AP37" s="138">
        <v>2563.2222695531818</v>
      </c>
      <c r="AQ37" s="138">
        <f t="shared" si="0"/>
        <v>6598.9744677504968</v>
      </c>
      <c r="AR37" s="138">
        <f t="shared" si="1"/>
        <v>6946.0917539245229</v>
      </c>
      <c r="AS37" s="138">
        <f t="shared" si="2"/>
        <v>10218.647501058302</v>
      </c>
      <c r="AT37" s="138">
        <f t="shared" si="3"/>
        <v>13194.770950246841</v>
      </c>
      <c r="AU37" s="138">
        <f t="shared" si="4"/>
        <v>13482.80437504381</v>
      </c>
      <c r="AV37" s="138">
        <f t="shared" si="5"/>
        <v>11670.034302297991</v>
      </c>
      <c r="AW37" s="138">
        <f t="shared" si="6"/>
        <v>14342.289040612097</v>
      </c>
      <c r="AX37" s="138">
        <f t="shared" si="7"/>
        <v>6484.5993345349725</v>
      </c>
      <c r="AY37" s="243">
        <f t="shared" si="8"/>
        <v>7868.7119251760078</v>
      </c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8"/>
      <c r="HJ37" s="238"/>
      <c r="HK37" s="238"/>
      <c r="HL37" s="238"/>
      <c r="HM37" s="239"/>
      <c r="HN37" s="239"/>
      <c r="HO37" s="239"/>
      <c r="HP37" s="239"/>
      <c r="HQ37" s="239"/>
      <c r="HR37" s="239"/>
      <c r="HS37" s="239"/>
      <c r="HT37" s="239"/>
      <c r="HU37" s="236"/>
      <c r="HV37" s="236"/>
      <c r="HW37" s="236"/>
      <c r="HX37" s="236"/>
      <c r="HY37" s="236"/>
      <c r="HZ37" s="236"/>
      <c r="IA37" s="236"/>
      <c r="IB37" s="236"/>
      <c r="IC37" s="236"/>
      <c r="ID37" s="236"/>
      <c r="IE37" s="236"/>
      <c r="IF37" s="236"/>
      <c r="IG37" s="236"/>
      <c r="IH37" s="238"/>
      <c r="II37" s="238"/>
      <c r="IJ37" s="239"/>
      <c r="IK37" s="239"/>
      <c r="IL37" s="239"/>
      <c r="IM37" s="239"/>
      <c r="IN37" s="239"/>
      <c r="IO37" s="239"/>
      <c r="IP37" s="239"/>
      <c r="IQ37" s="236"/>
      <c r="IR37" s="238"/>
      <c r="IS37" s="238"/>
      <c r="IT37" s="238"/>
      <c r="IU37" s="238"/>
      <c r="IV37" s="238"/>
      <c r="IW37" s="236"/>
      <c r="IX37" s="236"/>
      <c r="IY37" s="236"/>
      <c r="IZ37" s="236"/>
      <c r="JA37" s="236"/>
      <c r="JB37" s="236"/>
      <c r="JC37" s="236"/>
      <c r="JD37" s="236"/>
      <c r="JE37" s="236"/>
      <c r="JF37" s="236"/>
      <c r="JG37" s="236"/>
      <c r="JH37" s="236"/>
      <c r="JI37" s="236"/>
      <c r="JJ37" s="236"/>
      <c r="JK37" s="236"/>
      <c r="JL37" s="236"/>
      <c r="JM37" s="236"/>
      <c r="JN37" s="236"/>
      <c r="JO37" s="236"/>
      <c r="JP37" s="236"/>
      <c r="JQ37" s="236"/>
      <c r="JR37" s="236"/>
      <c r="JS37" s="236"/>
      <c r="JT37" s="236"/>
      <c r="JU37" s="236"/>
      <c r="JV37" s="236"/>
      <c r="JW37" s="236"/>
      <c r="JX37" s="236"/>
      <c r="JY37" s="236"/>
      <c r="JZ37" s="236"/>
      <c r="KA37" s="236"/>
      <c r="KB37" s="236"/>
      <c r="KC37" s="236"/>
      <c r="KD37" s="236"/>
      <c r="KE37" s="236"/>
      <c r="KF37" s="236"/>
      <c r="KG37" s="236"/>
      <c r="KH37" s="236"/>
      <c r="KI37" s="236"/>
      <c r="KJ37" s="236"/>
      <c r="KK37" s="236"/>
      <c r="KL37" s="236"/>
      <c r="KM37" s="236"/>
      <c r="KN37" s="236"/>
      <c r="KO37" s="236"/>
      <c r="KP37" s="236"/>
      <c r="KQ37" s="236"/>
      <c r="KR37" s="236"/>
      <c r="KS37" s="236"/>
      <c r="KT37" s="236"/>
      <c r="KU37" s="236"/>
      <c r="KV37" s="236"/>
      <c r="KW37" s="236"/>
      <c r="KX37" s="236"/>
      <c r="KY37" s="236"/>
      <c r="KZ37" s="236"/>
      <c r="LA37" s="236"/>
      <c r="LB37" s="236"/>
      <c r="LC37" s="236"/>
      <c r="LD37" s="236"/>
      <c r="LE37" s="236"/>
      <c r="LF37" s="236"/>
      <c r="LG37" s="236"/>
      <c r="LH37" s="236"/>
      <c r="LI37" s="236"/>
      <c r="LJ37" s="236"/>
      <c r="LK37" s="236"/>
      <c r="LL37" s="236"/>
      <c r="LM37" s="236"/>
      <c r="LN37" s="236"/>
      <c r="LO37" s="236"/>
      <c r="LP37" s="236"/>
      <c r="LQ37" s="236"/>
      <c r="LR37" s="236"/>
      <c r="LS37" s="236"/>
      <c r="LT37" s="236"/>
      <c r="LU37" s="236"/>
      <c r="LV37" s="236"/>
      <c r="LW37" s="236"/>
      <c r="LX37" s="236"/>
      <c r="LY37" s="236"/>
      <c r="LZ37" s="236"/>
      <c r="MA37" s="236"/>
      <c r="MB37" s="236"/>
      <c r="MC37" s="236"/>
      <c r="MD37" s="236"/>
      <c r="ME37" s="236"/>
      <c r="MF37" s="236"/>
      <c r="MG37" s="236"/>
      <c r="MH37" s="236"/>
      <c r="MI37" s="236"/>
      <c r="MJ37" s="236"/>
      <c r="MK37" s="236"/>
      <c r="ML37" s="236"/>
      <c r="MM37" s="236"/>
      <c r="MN37" s="236"/>
      <c r="MO37" s="236"/>
      <c r="MP37" s="236"/>
      <c r="MQ37" s="236"/>
      <c r="MR37" s="236"/>
      <c r="MS37" s="236"/>
      <c r="MT37" s="236"/>
      <c r="MU37" s="236"/>
      <c r="MV37" s="236"/>
      <c r="MW37" s="236"/>
      <c r="MX37" s="236"/>
      <c r="MY37" s="236"/>
      <c r="MZ37" s="236"/>
      <c r="NA37" s="236"/>
      <c r="NB37" s="236"/>
      <c r="NC37" s="236"/>
      <c r="ND37" s="236"/>
      <c r="NE37" s="236"/>
      <c r="NF37" s="236"/>
      <c r="NG37" s="236"/>
      <c r="NH37" s="236"/>
      <c r="NI37" s="236"/>
      <c r="NJ37" s="236"/>
      <c r="NK37" s="236"/>
      <c r="NL37" s="236"/>
      <c r="NM37" s="236"/>
      <c r="NN37" s="236"/>
      <c r="NO37" s="236"/>
      <c r="NP37" s="236"/>
      <c r="NQ37" s="236"/>
      <c r="NR37" s="236"/>
      <c r="NS37" s="236"/>
      <c r="NT37" s="236"/>
      <c r="NU37" s="236"/>
      <c r="NV37" s="236"/>
      <c r="NW37" s="236"/>
      <c r="NX37" s="236"/>
      <c r="NY37" s="236"/>
      <c r="NZ37" s="236"/>
      <c r="OA37" s="236"/>
      <c r="OB37" s="236"/>
      <c r="OC37" s="236"/>
      <c r="OD37" s="236"/>
      <c r="OE37" s="236"/>
      <c r="OF37" s="236"/>
      <c r="OG37" s="236"/>
      <c r="OH37" s="236"/>
      <c r="OI37" s="236"/>
      <c r="OJ37" s="236"/>
      <c r="OK37" s="236"/>
      <c r="OL37" s="236"/>
      <c r="OM37" s="236"/>
      <c r="ON37" s="236"/>
      <c r="OO37" s="236"/>
      <c r="OP37" s="236"/>
      <c r="OQ37" s="236"/>
      <c r="OR37" s="236"/>
      <c r="OS37" s="236"/>
      <c r="OT37" s="236"/>
      <c r="OU37" s="236"/>
      <c r="OV37" s="236"/>
      <c r="OW37" s="236"/>
      <c r="OX37" s="236"/>
      <c r="OY37" s="236"/>
      <c r="OZ37" s="236"/>
      <c r="PA37" s="236"/>
      <c r="PB37" s="236"/>
      <c r="PC37" s="236"/>
      <c r="PD37" s="236"/>
      <c r="PE37" s="236"/>
      <c r="PF37" s="236"/>
      <c r="PG37" s="236"/>
      <c r="PH37" s="236"/>
      <c r="PI37" s="236"/>
      <c r="PJ37" s="236"/>
      <c r="PK37" s="236"/>
      <c r="PL37" s="236"/>
      <c r="PM37" s="236"/>
      <c r="PN37" s="236"/>
      <c r="PO37" s="236"/>
      <c r="PP37" s="236"/>
      <c r="PQ37" s="236"/>
      <c r="PR37" s="236"/>
      <c r="PS37" s="236"/>
      <c r="PT37" s="236"/>
      <c r="PU37" s="236"/>
      <c r="PV37" s="236"/>
      <c r="PW37" s="236"/>
      <c r="PX37" s="236"/>
      <c r="PY37" s="236"/>
      <c r="PZ37" s="236"/>
      <c r="QA37" s="236"/>
      <c r="QB37" s="236"/>
      <c r="QC37" s="236"/>
      <c r="QD37" s="238"/>
      <c r="QE37" s="238"/>
      <c r="QF37" s="238"/>
      <c r="QG37" s="238"/>
      <c r="QH37" s="238"/>
      <c r="QI37" s="238"/>
      <c r="QJ37" s="238"/>
      <c r="QK37" s="238"/>
      <c r="QL37" s="238"/>
      <c r="QM37" s="236"/>
      <c r="QN37" s="236"/>
      <c r="QO37" s="236"/>
      <c r="QP37" s="236"/>
      <c r="QQ37" s="236"/>
      <c r="QR37" s="236"/>
      <c r="QS37" s="236"/>
      <c r="QT37" s="236"/>
      <c r="QU37" s="236"/>
      <c r="QV37" s="236"/>
      <c r="QW37" s="236"/>
      <c r="QX37" s="236"/>
      <c r="QY37" s="236"/>
      <c r="QZ37" s="236"/>
      <c r="RA37" s="236"/>
      <c r="RB37" s="236"/>
      <c r="RC37" s="236"/>
      <c r="RD37" s="236"/>
      <c r="RE37" s="236"/>
      <c r="RF37" s="236"/>
      <c r="RG37" s="236"/>
      <c r="RH37" s="236"/>
      <c r="RI37" s="236"/>
      <c r="RJ37" s="236"/>
      <c r="RK37" s="236"/>
      <c r="RL37" s="236"/>
      <c r="RM37" s="236"/>
      <c r="RN37" s="236"/>
      <c r="RO37" s="236"/>
      <c r="RP37" s="236"/>
      <c r="RQ37" s="236"/>
      <c r="RR37" s="236"/>
      <c r="RS37" s="236"/>
      <c r="RT37" s="236"/>
      <c r="RU37" s="236"/>
      <c r="RV37" s="236"/>
      <c r="RW37" s="236"/>
      <c r="RX37" s="236"/>
      <c r="RY37" s="236"/>
      <c r="RZ37" s="236"/>
      <c r="SA37" s="236"/>
      <c r="SB37" s="236"/>
      <c r="SC37" s="236"/>
      <c r="SD37" s="238"/>
      <c r="SE37" s="238"/>
      <c r="SF37" s="238"/>
      <c r="SG37" s="238"/>
      <c r="SH37" s="238"/>
      <c r="SI37" s="238"/>
      <c r="SJ37" s="238"/>
      <c r="SK37" s="238"/>
      <c r="SL37" s="236"/>
      <c r="SM37" s="236"/>
      <c r="SN37" s="238"/>
      <c r="SO37" s="238"/>
      <c r="SP37" s="238"/>
      <c r="SQ37" s="238"/>
      <c r="SR37" s="238"/>
      <c r="SS37" s="238"/>
      <c r="ST37" s="238"/>
      <c r="SU37" s="238"/>
      <c r="SV37" s="238"/>
      <c r="SW37" s="236"/>
      <c r="SX37" s="236"/>
      <c r="SY37" s="236"/>
      <c r="SZ37" s="236"/>
      <c r="TA37" s="236"/>
      <c r="TB37" s="236"/>
      <c r="TC37" s="236"/>
      <c r="TD37" s="236"/>
      <c r="TE37" s="236"/>
      <c r="TF37" s="236"/>
      <c r="TG37" s="236"/>
      <c r="TH37" s="236"/>
      <c r="TI37" s="236"/>
      <c r="TJ37" s="236"/>
      <c r="TK37" s="236"/>
      <c r="TL37" s="236"/>
      <c r="TM37" s="236"/>
      <c r="TN37" s="236"/>
      <c r="TO37" s="236"/>
      <c r="TP37" s="236"/>
      <c r="TQ37" s="236"/>
      <c r="TR37" s="236"/>
      <c r="TS37" s="236"/>
      <c r="TT37" s="236"/>
      <c r="TU37" s="236"/>
      <c r="TV37" s="236"/>
      <c r="TW37" s="236"/>
      <c r="TX37" s="236"/>
      <c r="TY37" s="236"/>
      <c r="TZ37" s="236"/>
      <c r="UA37" s="236"/>
      <c r="UB37" s="236"/>
      <c r="UC37" s="236"/>
      <c r="UD37" s="236"/>
      <c r="UE37" s="236"/>
      <c r="UF37" s="236"/>
      <c r="UG37" s="236"/>
      <c r="UH37" s="236"/>
      <c r="UI37" s="236"/>
      <c r="UJ37" s="236"/>
      <c r="UK37" s="236"/>
      <c r="UL37" s="236"/>
      <c r="UM37" s="236"/>
      <c r="UN37" s="236"/>
      <c r="UO37" s="236"/>
      <c r="UP37" s="236"/>
      <c r="UQ37" s="236"/>
      <c r="UR37" s="236"/>
      <c r="US37" s="236"/>
      <c r="UT37" s="236"/>
      <c r="UU37" s="236"/>
      <c r="UV37" s="236"/>
      <c r="UW37" s="236"/>
      <c r="UX37" s="236"/>
      <c r="UY37" s="236"/>
      <c r="UZ37" s="236"/>
      <c r="VA37" s="236"/>
      <c r="VB37" s="236"/>
      <c r="VC37" s="236"/>
      <c r="VD37" s="236"/>
      <c r="VE37" s="236"/>
      <c r="VF37" s="236"/>
      <c r="VG37" s="236"/>
      <c r="VH37" s="236"/>
      <c r="VI37" s="236"/>
      <c r="VJ37" s="236"/>
      <c r="VK37" s="236"/>
      <c r="VL37" s="236"/>
      <c r="VM37" s="236"/>
      <c r="VN37" s="236"/>
      <c r="VO37" s="236"/>
      <c r="VP37" s="236"/>
      <c r="VQ37" s="236"/>
      <c r="VR37" s="240"/>
      <c r="VS37" s="240"/>
      <c r="VT37" s="240"/>
      <c r="VU37" s="240"/>
      <c r="VV37" s="240"/>
      <c r="VW37" s="239"/>
      <c r="VX37" s="239"/>
      <c r="VY37" s="239"/>
      <c r="VZ37" s="239"/>
      <c r="WB37" s="174"/>
      <c r="WC37" s="174"/>
      <c r="WD37" s="174"/>
      <c r="WE37" s="174"/>
      <c r="XH37" s="174"/>
      <c r="XI37" s="174"/>
      <c r="XJ37" s="174"/>
      <c r="XK37" s="174"/>
      <c r="XL37" s="174"/>
      <c r="XZ37" s="174"/>
      <c r="YA37" s="174"/>
      <c r="YB37" s="174"/>
      <c r="YC37" s="174"/>
      <c r="YD37" s="174"/>
      <c r="YE37" s="174"/>
      <c r="YF37" s="174"/>
      <c r="YG37" s="174"/>
      <c r="YH37" s="174"/>
      <c r="YI37" s="174"/>
      <c r="YJ37" s="174"/>
      <c r="YK37" s="174"/>
      <c r="YL37" s="174"/>
      <c r="YM37" s="174"/>
      <c r="YN37" s="174"/>
      <c r="YO37" s="174"/>
      <c r="YP37" s="174"/>
      <c r="YQ37" s="174"/>
      <c r="YR37" s="174"/>
      <c r="YS37" s="174"/>
      <c r="YT37" s="174"/>
      <c r="YU37" s="174"/>
      <c r="YV37" s="174"/>
      <c r="ZN37" s="174"/>
      <c r="ZO37" s="174"/>
      <c r="ZP37" s="174"/>
      <c r="ZQ37" s="174"/>
      <c r="ZR37" s="174"/>
      <c r="ZS37" s="174"/>
      <c r="ZT37" s="174"/>
      <c r="ZU37" s="174"/>
      <c r="ZV37" s="174"/>
      <c r="ZW37" s="174"/>
      <c r="ZX37" s="174"/>
      <c r="ZY37" s="174"/>
      <c r="ZZ37" s="174"/>
      <c r="AAA37" s="174"/>
      <c r="AAB37" s="174"/>
      <c r="AAC37" s="174"/>
      <c r="AAD37" s="174"/>
      <c r="AAE37" s="174"/>
      <c r="AAF37" s="174"/>
      <c r="AAG37" s="174"/>
    </row>
    <row r="38" spans="1:709" s="251" customFormat="1" ht="20.100000000000001" customHeight="1">
      <c r="A38" s="415">
        <v>31</v>
      </c>
      <c r="B38" s="433" t="str">
        <f>IF('1'!$A$1=1,D38,F38)</f>
        <v>Бангладеш</v>
      </c>
      <c r="C38" s="411"/>
      <c r="D38" s="403" t="s">
        <v>210</v>
      </c>
      <c r="E38" s="403"/>
      <c r="F38" s="390" t="s">
        <v>213</v>
      </c>
      <c r="G38" s="249">
        <v>1261.298616279676</v>
      </c>
      <c r="H38" s="250">
        <v>412.30983197631707</v>
      </c>
      <c r="I38" s="250">
        <v>1437.6066897811988</v>
      </c>
      <c r="J38" s="250">
        <v>1376.208271851463</v>
      </c>
      <c r="K38" s="250">
        <v>1412.9256350105002</v>
      </c>
      <c r="L38" s="250">
        <v>2171.3322272289352</v>
      </c>
      <c r="M38" s="250">
        <v>3053.2941165803109</v>
      </c>
      <c r="N38" s="250">
        <v>1728.481356889848</v>
      </c>
      <c r="O38" s="138">
        <v>1572.275903342495</v>
      </c>
      <c r="P38" s="138">
        <v>2010.6464388141849</v>
      </c>
      <c r="Q38" s="138">
        <v>3376.4228449006268</v>
      </c>
      <c r="R38" s="138">
        <v>2892.4878416293959</v>
      </c>
      <c r="S38" s="138">
        <v>954.9092250989595</v>
      </c>
      <c r="T38" s="138">
        <v>804.87656319271969</v>
      </c>
      <c r="U38" s="138">
        <v>2103.005301900057</v>
      </c>
      <c r="V38" s="138">
        <v>2166.5251105623738</v>
      </c>
      <c r="W38" s="138">
        <v>1886.8245068330741</v>
      </c>
      <c r="X38" s="138">
        <v>1757.0346622573325</v>
      </c>
      <c r="Y38" s="138">
        <v>3656.5814324673238</v>
      </c>
      <c r="Z38" s="138">
        <v>3936.4627084621861</v>
      </c>
      <c r="AA38" s="138">
        <v>2115.1774468023568</v>
      </c>
      <c r="AB38" s="138">
        <v>1849.6543637987388</v>
      </c>
      <c r="AC38" s="138">
        <v>3997.5708672832216</v>
      </c>
      <c r="AD38" s="138">
        <v>1728.174213936361</v>
      </c>
      <c r="AE38" s="138">
        <v>1441.7317748937826</v>
      </c>
      <c r="AF38" s="138">
        <v>572.80377134972071</v>
      </c>
      <c r="AG38" s="138">
        <v>3859.568701726253</v>
      </c>
      <c r="AH38" s="138">
        <v>2494.1471055197344</v>
      </c>
      <c r="AI38" s="138">
        <v>459.81824468252302</v>
      </c>
      <c r="AJ38" s="138">
        <v>119.790603357021</v>
      </c>
      <c r="AK38" s="138">
        <v>1365.4273975008266</v>
      </c>
      <c r="AL38" s="138">
        <v>1410.8584828165899</v>
      </c>
      <c r="AM38" s="138">
        <v>3254.4607324242838</v>
      </c>
      <c r="AN38" s="138">
        <v>2662.6486690205156</v>
      </c>
      <c r="AO38" s="138">
        <v>883.54424853442197</v>
      </c>
      <c r="AP38" s="138">
        <v>921.30385855869099</v>
      </c>
      <c r="AQ38" s="138">
        <f t="shared" si="0"/>
        <v>4487.4234098886554</v>
      </c>
      <c r="AR38" s="138">
        <f t="shared" si="1"/>
        <v>8366.0333357095951</v>
      </c>
      <c r="AS38" s="138">
        <f t="shared" si="2"/>
        <v>9851.8330286867022</v>
      </c>
      <c r="AT38" s="138">
        <f t="shared" si="3"/>
        <v>6029.3162007541105</v>
      </c>
      <c r="AU38" s="138">
        <f t="shared" si="4"/>
        <v>11236.903310019916</v>
      </c>
      <c r="AV38" s="138">
        <f t="shared" si="5"/>
        <v>9690.5768918206777</v>
      </c>
      <c r="AW38" s="138">
        <f t="shared" si="6"/>
        <v>8368.2513534894897</v>
      </c>
      <c r="AX38" s="138">
        <f t="shared" si="7"/>
        <v>3355.8947283569605</v>
      </c>
      <c r="AY38" s="243">
        <f t="shared" si="8"/>
        <v>7721.957508537912</v>
      </c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8"/>
      <c r="HJ38" s="238"/>
      <c r="HK38" s="238"/>
      <c r="HL38" s="238"/>
      <c r="HM38" s="239"/>
      <c r="HN38" s="239"/>
      <c r="HO38" s="239"/>
      <c r="HP38" s="239"/>
      <c r="HQ38" s="239"/>
      <c r="HR38" s="239"/>
      <c r="HS38" s="239"/>
      <c r="HT38" s="239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8"/>
      <c r="II38" s="238"/>
      <c r="IJ38" s="239"/>
      <c r="IK38" s="239"/>
      <c r="IL38" s="239"/>
      <c r="IM38" s="239"/>
      <c r="IN38" s="239"/>
      <c r="IO38" s="239"/>
      <c r="IP38" s="239"/>
      <c r="IQ38" s="236"/>
      <c r="IR38" s="238"/>
      <c r="IS38" s="238"/>
      <c r="IT38" s="238"/>
      <c r="IU38" s="238"/>
      <c r="IV38" s="238"/>
      <c r="IW38" s="236"/>
      <c r="IX38" s="236"/>
      <c r="IY38" s="236"/>
      <c r="IZ38" s="236"/>
      <c r="JA38" s="236"/>
      <c r="JB38" s="236"/>
      <c r="JC38" s="236"/>
      <c r="JD38" s="236"/>
      <c r="JE38" s="236"/>
      <c r="JF38" s="236"/>
      <c r="JG38" s="236"/>
      <c r="JH38" s="236"/>
      <c r="JI38" s="236"/>
      <c r="JJ38" s="236"/>
      <c r="JK38" s="236"/>
      <c r="JL38" s="236"/>
      <c r="JM38" s="236"/>
      <c r="JN38" s="236"/>
      <c r="JO38" s="236"/>
      <c r="JP38" s="236"/>
      <c r="JQ38" s="236"/>
      <c r="JR38" s="236"/>
      <c r="JS38" s="236"/>
      <c r="JT38" s="236"/>
      <c r="JU38" s="236"/>
      <c r="JV38" s="236"/>
      <c r="JW38" s="236"/>
      <c r="JX38" s="236"/>
      <c r="JY38" s="236"/>
      <c r="JZ38" s="236"/>
      <c r="KA38" s="236"/>
      <c r="KB38" s="236"/>
      <c r="KC38" s="236"/>
      <c r="KD38" s="236"/>
      <c r="KE38" s="236"/>
      <c r="KF38" s="236"/>
      <c r="KG38" s="236"/>
      <c r="KH38" s="236"/>
      <c r="KI38" s="236"/>
      <c r="KJ38" s="236"/>
      <c r="KK38" s="236"/>
      <c r="KL38" s="236"/>
      <c r="KM38" s="236"/>
      <c r="KN38" s="236"/>
      <c r="KO38" s="236"/>
      <c r="KP38" s="236"/>
      <c r="KQ38" s="236"/>
      <c r="KR38" s="236"/>
      <c r="KS38" s="236"/>
      <c r="KT38" s="236"/>
      <c r="KU38" s="236"/>
      <c r="KV38" s="236"/>
      <c r="KW38" s="236"/>
      <c r="KX38" s="236"/>
      <c r="KY38" s="236"/>
      <c r="KZ38" s="236"/>
      <c r="LA38" s="236"/>
      <c r="LB38" s="236"/>
      <c r="LC38" s="236"/>
      <c r="LD38" s="236"/>
      <c r="LE38" s="236"/>
      <c r="LF38" s="236"/>
      <c r="LG38" s="236"/>
      <c r="LH38" s="236"/>
      <c r="LI38" s="236"/>
      <c r="LJ38" s="236"/>
      <c r="LK38" s="236"/>
      <c r="LL38" s="236"/>
      <c r="LM38" s="236"/>
      <c r="LN38" s="236"/>
      <c r="LO38" s="236"/>
      <c r="LP38" s="236"/>
      <c r="LQ38" s="236"/>
      <c r="LR38" s="236"/>
      <c r="LS38" s="236"/>
      <c r="LT38" s="236"/>
      <c r="LU38" s="236"/>
      <c r="LV38" s="236"/>
      <c r="LW38" s="236"/>
      <c r="LX38" s="236"/>
      <c r="LY38" s="236"/>
      <c r="LZ38" s="236"/>
      <c r="MA38" s="236"/>
      <c r="MB38" s="236"/>
      <c r="MC38" s="236"/>
      <c r="MD38" s="236"/>
      <c r="ME38" s="236"/>
      <c r="MF38" s="236"/>
      <c r="MG38" s="236"/>
      <c r="MH38" s="236"/>
      <c r="MI38" s="236"/>
      <c r="MJ38" s="236"/>
      <c r="MK38" s="236"/>
      <c r="ML38" s="236"/>
      <c r="MM38" s="236"/>
      <c r="MN38" s="236"/>
      <c r="MO38" s="236"/>
      <c r="MP38" s="236"/>
      <c r="MQ38" s="236"/>
      <c r="MR38" s="236"/>
      <c r="MS38" s="236"/>
      <c r="MT38" s="236"/>
      <c r="MU38" s="236"/>
      <c r="MV38" s="236"/>
      <c r="MW38" s="236"/>
      <c r="MX38" s="236"/>
      <c r="MY38" s="236"/>
      <c r="MZ38" s="236"/>
      <c r="NA38" s="236"/>
      <c r="NB38" s="236"/>
      <c r="NC38" s="236"/>
      <c r="ND38" s="236"/>
      <c r="NE38" s="236"/>
      <c r="NF38" s="236"/>
      <c r="NG38" s="236"/>
      <c r="NH38" s="236"/>
      <c r="NI38" s="236"/>
      <c r="NJ38" s="236"/>
      <c r="NK38" s="236"/>
      <c r="NL38" s="236"/>
      <c r="NM38" s="236"/>
      <c r="NN38" s="236"/>
      <c r="NO38" s="236"/>
      <c r="NP38" s="236"/>
      <c r="NQ38" s="236"/>
      <c r="NR38" s="236"/>
      <c r="NS38" s="236"/>
      <c r="NT38" s="236"/>
      <c r="NU38" s="236"/>
      <c r="NV38" s="236"/>
      <c r="NW38" s="236"/>
      <c r="NX38" s="236"/>
      <c r="NY38" s="236"/>
      <c r="NZ38" s="236"/>
      <c r="OA38" s="236"/>
      <c r="OB38" s="236"/>
      <c r="OC38" s="236"/>
      <c r="OD38" s="236"/>
      <c r="OE38" s="236"/>
      <c r="OF38" s="236"/>
      <c r="OG38" s="236"/>
      <c r="OH38" s="236"/>
      <c r="OI38" s="236"/>
      <c r="OJ38" s="236"/>
      <c r="OK38" s="236"/>
      <c r="OL38" s="236"/>
      <c r="OM38" s="236"/>
      <c r="ON38" s="236"/>
      <c r="OO38" s="236"/>
      <c r="OP38" s="236"/>
      <c r="OQ38" s="236"/>
      <c r="OR38" s="236"/>
      <c r="OS38" s="236"/>
      <c r="OT38" s="236"/>
      <c r="OU38" s="236"/>
      <c r="OV38" s="236"/>
      <c r="OW38" s="236"/>
      <c r="OX38" s="236"/>
      <c r="OY38" s="236"/>
      <c r="OZ38" s="236"/>
      <c r="PA38" s="236"/>
      <c r="PB38" s="236"/>
      <c r="PC38" s="236"/>
      <c r="PD38" s="236"/>
      <c r="PE38" s="236"/>
      <c r="PF38" s="236"/>
      <c r="PG38" s="236"/>
      <c r="PH38" s="236"/>
      <c r="PI38" s="236"/>
      <c r="PJ38" s="236"/>
      <c r="PK38" s="236"/>
      <c r="PL38" s="236"/>
      <c r="PM38" s="236"/>
      <c r="PN38" s="236"/>
      <c r="PO38" s="236"/>
      <c r="PP38" s="236"/>
      <c r="PQ38" s="236"/>
      <c r="PR38" s="236"/>
      <c r="PS38" s="236"/>
      <c r="PT38" s="236"/>
      <c r="PU38" s="236"/>
      <c r="PV38" s="236"/>
      <c r="PW38" s="236"/>
      <c r="PX38" s="236"/>
      <c r="PY38" s="236"/>
      <c r="PZ38" s="236"/>
      <c r="QA38" s="236"/>
      <c r="QB38" s="236"/>
      <c r="QC38" s="236"/>
      <c r="QD38" s="238"/>
      <c r="QE38" s="238"/>
      <c r="QF38" s="238"/>
      <c r="QG38" s="238"/>
      <c r="QH38" s="238"/>
      <c r="QI38" s="238"/>
      <c r="QJ38" s="238"/>
      <c r="QK38" s="238"/>
      <c r="QL38" s="238"/>
      <c r="QM38" s="236"/>
      <c r="QN38" s="236"/>
      <c r="QO38" s="236"/>
      <c r="QP38" s="236"/>
      <c r="QQ38" s="236"/>
      <c r="QR38" s="236"/>
      <c r="QS38" s="236"/>
      <c r="QT38" s="236"/>
      <c r="QU38" s="236"/>
      <c r="QV38" s="236"/>
      <c r="QW38" s="236"/>
      <c r="QX38" s="236"/>
      <c r="QY38" s="236"/>
      <c r="QZ38" s="236"/>
      <c r="RA38" s="236"/>
      <c r="RB38" s="236"/>
      <c r="RC38" s="236"/>
      <c r="RD38" s="236"/>
      <c r="RE38" s="236"/>
      <c r="RF38" s="236"/>
      <c r="RG38" s="236"/>
      <c r="RH38" s="236"/>
      <c r="RI38" s="236"/>
      <c r="RJ38" s="236"/>
      <c r="RK38" s="236"/>
      <c r="RL38" s="236"/>
      <c r="RM38" s="236"/>
      <c r="RN38" s="236"/>
      <c r="RO38" s="236"/>
      <c r="RP38" s="236"/>
      <c r="RQ38" s="236"/>
      <c r="RR38" s="236"/>
      <c r="RS38" s="236"/>
      <c r="RT38" s="236"/>
      <c r="RU38" s="236"/>
      <c r="RV38" s="236"/>
      <c r="RW38" s="236"/>
      <c r="RX38" s="236"/>
      <c r="RY38" s="236"/>
      <c r="RZ38" s="236"/>
      <c r="SA38" s="236"/>
      <c r="SB38" s="236"/>
      <c r="SC38" s="236"/>
      <c r="SD38" s="238"/>
      <c r="SE38" s="238"/>
      <c r="SF38" s="238"/>
      <c r="SG38" s="238"/>
      <c r="SH38" s="238"/>
      <c r="SI38" s="238"/>
      <c r="SJ38" s="238"/>
      <c r="SK38" s="238"/>
      <c r="SL38" s="236"/>
      <c r="SM38" s="236"/>
      <c r="SN38" s="238"/>
      <c r="SO38" s="238"/>
      <c r="SP38" s="238"/>
      <c r="SQ38" s="238"/>
      <c r="SR38" s="238"/>
      <c r="SS38" s="238"/>
      <c r="ST38" s="238"/>
      <c r="SU38" s="238"/>
      <c r="SV38" s="238"/>
      <c r="SW38" s="236"/>
      <c r="SX38" s="236"/>
      <c r="SY38" s="236"/>
      <c r="SZ38" s="236"/>
      <c r="TA38" s="236"/>
      <c r="TB38" s="236"/>
      <c r="TC38" s="236"/>
      <c r="TD38" s="236"/>
      <c r="TE38" s="236"/>
      <c r="TF38" s="236"/>
      <c r="TG38" s="236"/>
      <c r="TH38" s="236"/>
      <c r="TI38" s="236"/>
      <c r="TJ38" s="236"/>
      <c r="TK38" s="236"/>
      <c r="TL38" s="236"/>
      <c r="TM38" s="236"/>
      <c r="TN38" s="236"/>
      <c r="TO38" s="236"/>
      <c r="TP38" s="236"/>
      <c r="TQ38" s="236"/>
      <c r="TR38" s="236"/>
      <c r="TS38" s="236"/>
      <c r="TT38" s="236"/>
      <c r="TU38" s="236"/>
      <c r="TV38" s="236"/>
      <c r="TW38" s="236"/>
      <c r="TX38" s="236"/>
      <c r="TY38" s="236"/>
      <c r="TZ38" s="236"/>
      <c r="UA38" s="236"/>
      <c r="UB38" s="236"/>
      <c r="UC38" s="236"/>
      <c r="UD38" s="236"/>
      <c r="UE38" s="236"/>
      <c r="UF38" s="236"/>
      <c r="UG38" s="236"/>
      <c r="UH38" s="236"/>
      <c r="UI38" s="236"/>
      <c r="UJ38" s="236"/>
      <c r="UK38" s="236"/>
      <c r="UL38" s="236"/>
      <c r="UM38" s="236"/>
      <c r="UN38" s="236"/>
      <c r="UO38" s="236"/>
      <c r="UP38" s="236"/>
      <c r="UQ38" s="236"/>
      <c r="UR38" s="236"/>
      <c r="US38" s="236"/>
      <c r="UT38" s="236"/>
      <c r="UU38" s="236"/>
      <c r="UV38" s="236"/>
      <c r="UW38" s="236"/>
      <c r="UX38" s="236"/>
      <c r="UY38" s="236"/>
      <c r="UZ38" s="236"/>
      <c r="VA38" s="236"/>
      <c r="VB38" s="236"/>
      <c r="VC38" s="236"/>
      <c r="VD38" s="236"/>
      <c r="VE38" s="236"/>
      <c r="VF38" s="236"/>
      <c r="VG38" s="236"/>
      <c r="VH38" s="236"/>
      <c r="VI38" s="236"/>
      <c r="VJ38" s="236"/>
      <c r="VK38" s="236"/>
      <c r="VL38" s="236"/>
      <c r="VM38" s="236"/>
      <c r="VN38" s="236"/>
      <c r="VO38" s="236"/>
      <c r="VP38" s="236"/>
      <c r="VQ38" s="236"/>
      <c r="VR38" s="240"/>
      <c r="VS38" s="240"/>
      <c r="VT38" s="240"/>
      <c r="VU38" s="240"/>
      <c r="VV38" s="240"/>
      <c r="VW38" s="239"/>
      <c r="VX38" s="239"/>
      <c r="VY38" s="239"/>
      <c r="VZ38" s="239"/>
      <c r="WB38" s="174"/>
      <c r="WC38" s="174"/>
      <c r="WD38" s="174"/>
      <c r="WE38" s="174"/>
      <c r="XH38" s="174"/>
      <c r="XI38" s="174"/>
      <c r="XJ38" s="174"/>
      <c r="XK38" s="174"/>
      <c r="XL38" s="174"/>
      <c r="XZ38" s="174"/>
      <c r="YA38" s="174"/>
      <c r="YB38" s="174"/>
      <c r="YC38" s="174"/>
      <c r="YD38" s="174"/>
      <c r="YE38" s="174"/>
      <c r="YF38" s="174"/>
      <c r="YG38" s="174"/>
      <c r="YH38" s="174"/>
      <c r="YI38" s="174"/>
      <c r="YJ38" s="174"/>
      <c r="YK38" s="174"/>
      <c r="YL38" s="174"/>
      <c r="YM38" s="174"/>
      <c r="YN38" s="174"/>
      <c r="YO38" s="174"/>
      <c r="YP38" s="174"/>
      <c r="YQ38" s="174"/>
      <c r="YR38" s="174"/>
      <c r="YS38" s="174"/>
      <c r="YT38" s="174"/>
      <c r="YU38" s="174"/>
      <c r="YV38" s="174"/>
      <c r="ZN38" s="174"/>
      <c r="ZO38" s="174"/>
      <c r="ZP38" s="174"/>
      <c r="ZQ38" s="174"/>
      <c r="ZR38" s="174"/>
      <c r="ZS38" s="174"/>
      <c r="ZT38" s="174"/>
      <c r="ZU38" s="174"/>
      <c r="ZV38" s="174"/>
      <c r="ZW38" s="174"/>
      <c r="ZX38" s="174"/>
      <c r="ZY38" s="174"/>
      <c r="ZZ38" s="174"/>
      <c r="AAA38" s="174"/>
      <c r="AAB38" s="174"/>
      <c r="AAC38" s="174"/>
      <c r="AAD38" s="174"/>
      <c r="AAE38" s="174"/>
      <c r="AAF38" s="174"/>
      <c r="AAG38" s="174"/>
    </row>
    <row r="39" spans="1:709" ht="20.100000000000001" customHeight="1">
      <c r="A39" s="415">
        <v>32</v>
      </c>
      <c r="B39" s="433" t="str">
        <f>IF('1'!$A$1=1,D39,F39)</f>
        <v>Азербайджан</v>
      </c>
      <c r="C39" s="412"/>
      <c r="D39" s="408" t="s">
        <v>184</v>
      </c>
      <c r="E39" s="402"/>
      <c r="F39" s="430" t="s">
        <v>76</v>
      </c>
      <c r="G39" s="242">
        <v>1845.0643684412312</v>
      </c>
      <c r="H39" s="138">
        <v>1572.6982980673793</v>
      </c>
      <c r="I39" s="138">
        <v>1868.3965932964629</v>
      </c>
      <c r="J39" s="138">
        <v>1625.3811248628342</v>
      </c>
      <c r="K39" s="138">
        <v>866.81588041911698</v>
      </c>
      <c r="L39" s="138">
        <v>1667.2149070946271</v>
      </c>
      <c r="M39" s="138">
        <v>1905.584567500051</v>
      </c>
      <c r="N39" s="138">
        <v>1863.9005349909439</v>
      </c>
      <c r="O39" s="138">
        <v>1923.7859058952708</v>
      </c>
      <c r="P39" s="138">
        <v>2414.6158741291038</v>
      </c>
      <c r="Q39" s="138">
        <v>2280.8193494674933</v>
      </c>
      <c r="R39" s="138">
        <v>2795.6993129541661</v>
      </c>
      <c r="S39" s="138">
        <v>1980.4803160735321</v>
      </c>
      <c r="T39" s="138">
        <v>2458.5329466272301</v>
      </c>
      <c r="U39" s="138">
        <v>2178.0440376465576</v>
      </c>
      <c r="V39" s="138">
        <v>3145.9156176584002</v>
      </c>
      <c r="W39" s="138">
        <v>2424.1708427245158</v>
      </c>
      <c r="X39" s="138">
        <v>2560.2711787358317</v>
      </c>
      <c r="Y39" s="138">
        <v>2629.579511606601</v>
      </c>
      <c r="Z39" s="138">
        <v>2691.2781811763871</v>
      </c>
      <c r="AA39" s="138">
        <v>2506.0763318192571</v>
      </c>
      <c r="AB39" s="138">
        <v>2135.3418634260779</v>
      </c>
      <c r="AC39" s="138">
        <v>2191.702997505723</v>
      </c>
      <c r="AD39" s="138">
        <v>2483.7746388292571</v>
      </c>
      <c r="AE39" s="138">
        <v>2373.6690081897409</v>
      </c>
      <c r="AF39" s="138">
        <v>2617.7501538695733</v>
      </c>
      <c r="AG39" s="138">
        <v>2387.7036974556031</v>
      </c>
      <c r="AH39" s="138">
        <v>3345.7663182681999</v>
      </c>
      <c r="AI39" s="138">
        <v>1568.9331516051188</v>
      </c>
      <c r="AJ39" s="138">
        <v>1092.568886987988</v>
      </c>
      <c r="AK39" s="138">
        <v>1431.4645113833249</v>
      </c>
      <c r="AL39" s="138">
        <v>2086.8646581026078</v>
      </c>
      <c r="AM39" s="138">
        <v>1693.2428725967161</v>
      </c>
      <c r="AN39" s="138">
        <v>1701.3217170488299</v>
      </c>
      <c r="AO39" s="138">
        <v>1706.3657527683022</v>
      </c>
      <c r="AP39" s="138">
        <v>2080.3528757512217</v>
      </c>
      <c r="AQ39" s="138">
        <f>G39+H39+I39+J39</f>
        <v>6911.5403846679083</v>
      </c>
      <c r="AR39" s="138">
        <f>K39+L39+M39+N39</f>
        <v>6303.515890004739</v>
      </c>
      <c r="AS39" s="138">
        <f>O39+P39+Q39+R39</f>
        <v>9414.9204424460331</v>
      </c>
      <c r="AT39" s="138">
        <f>S39+T39+U39+V39</f>
        <v>9762.9729180057202</v>
      </c>
      <c r="AU39" s="138">
        <f>W39+X39+Y39+Z39</f>
        <v>10305.299714243334</v>
      </c>
      <c r="AV39" s="138">
        <f>AA39+AB39+AC39+AD39</f>
        <v>9316.8958315803138</v>
      </c>
      <c r="AW39" s="138">
        <f>AE39+AF39+AG39+AH39</f>
        <v>10724.889177783116</v>
      </c>
      <c r="AX39" s="138">
        <f>AI39+AJ39+AK39+AL39</f>
        <v>6179.8312080790392</v>
      </c>
      <c r="AY39" s="243">
        <f>AM39+AN39+AO39+AP39</f>
        <v>7181.2832181650701</v>
      </c>
    </row>
    <row r="40" spans="1:709" ht="20.100000000000001" customHeight="1">
      <c r="A40" s="415">
        <v>33</v>
      </c>
      <c r="B40" s="433" t="str">
        <f>IF('1'!$A$1=1,D40,F40)</f>
        <v>Ірак</v>
      </c>
      <c r="C40" s="412"/>
      <c r="D40" s="390" t="s">
        <v>207</v>
      </c>
      <c r="E40" s="402"/>
      <c r="F40" s="430" t="s">
        <v>116</v>
      </c>
      <c r="G40" s="242">
        <v>2428.819646539218</v>
      </c>
      <c r="H40" s="138">
        <v>2777.2195428994482</v>
      </c>
      <c r="I40" s="138">
        <v>2644.1059173227841</v>
      </c>
      <c r="J40" s="138">
        <v>2521.28205152082</v>
      </c>
      <c r="K40" s="138">
        <v>2522.4341114641952</v>
      </c>
      <c r="L40" s="138">
        <v>2538.8458374693837</v>
      </c>
      <c r="M40" s="138">
        <v>2224.0485012814679</v>
      </c>
      <c r="N40" s="138">
        <v>2301.6496612919527</v>
      </c>
      <c r="O40" s="138">
        <v>3545.0777358284395</v>
      </c>
      <c r="P40" s="138">
        <v>2791.303118298566</v>
      </c>
      <c r="Q40" s="138">
        <v>3502.790928885674</v>
      </c>
      <c r="R40" s="138">
        <v>2799.3324699159602</v>
      </c>
      <c r="S40" s="138">
        <v>5080.9849531300206</v>
      </c>
      <c r="T40" s="138">
        <v>3868.3522925162097</v>
      </c>
      <c r="U40" s="138">
        <v>4817.4816725541796</v>
      </c>
      <c r="V40" s="138">
        <v>3718.1798220163628</v>
      </c>
      <c r="W40" s="138">
        <v>4298.5802559291997</v>
      </c>
      <c r="X40" s="138">
        <v>5680.8412686269803</v>
      </c>
      <c r="Y40" s="138">
        <v>1719.3677762513419</v>
      </c>
      <c r="Z40" s="138">
        <v>3529.0610755433499</v>
      </c>
      <c r="AA40" s="138">
        <v>4729.5571911061397</v>
      </c>
      <c r="AB40" s="138">
        <v>4695.8813905084899</v>
      </c>
      <c r="AC40" s="138">
        <v>2827.8845047393602</v>
      </c>
      <c r="AD40" s="138">
        <v>3744.4182383828797</v>
      </c>
      <c r="AE40" s="138">
        <v>3888.7614460228888</v>
      </c>
      <c r="AF40" s="138">
        <v>7424.6355313375097</v>
      </c>
      <c r="AG40" s="138">
        <v>2782.0198066975508</v>
      </c>
      <c r="AH40" s="138">
        <v>4919.5770202751446</v>
      </c>
      <c r="AI40" s="138">
        <v>4783.8332299038211</v>
      </c>
      <c r="AJ40" s="138">
        <v>317.780724610042</v>
      </c>
      <c r="AK40" s="138">
        <v>792.32353111016994</v>
      </c>
      <c r="AL40" s="138">
        <v>3261.555998190232</v>
      </c>
      <c r="AM40" s="138">
        <v>1898.2860373856179</v>
      </c>
      <c r="AN40" s="138">
        <v>2429.588088834058</v>
      </c>
      <c r="AO40" s="138">
        <v>1363.335991262886</v>
      </c>
      <c r="AP40" s="138">
        <v>1402.2863194661159</v>
      </c>
      <c r="AQ40" s="138">
        <f t="shared" si="0"/>
        <v>10371.427158282271</v>
      </c>
      <c r="AR40" s="138">
        <f t="shared" si="1"/>
        <v>9586.978111507</v>
      </c>
      <c r="AS40" s="138">
        <f t="shared" si="2"/>
        <v>12638.50425292864</v>
      </c>
      <c r="AT40" s="138">
        <f t="shared" si="3"/>
        <v>17484.998740216772</v>
      </c>
      <c r="AU40" s="138">
        <f t="shared" si="4"/>
        <v>15227.850376350871</v>
      </c>
      <c r="AV40" s="138">
        <f t="shared" si="5"/>
        <v>15997.74132473687</v>
      </c>
      <c r="AW40" s="138">
        <f t="shared" si="6"/>
        <v>19014.993804333095</v>
      </c>
      <c r="AX40" s="138">
        <f t="shared" si="7"/>
        <v>9155.4934838142653</v>
      </c>
      <c r="AY40" s="243">
        <f t="shared" si="8"/>
        <v>7093.4964369486779</v>
      </c>
    </row>
    <row r="41" spans="1:709" ht="20.100000000000001" customHeight="1">
      <c r="A41" s="415">
        <v>34</v>
      </c>
      <c r="B41" s="433" t="str">
        <f>IF('1'!$A$1=1,D41,F41)</f>
        <v>Швейцарія</v>
      </c>
      <c r="D41" s="390" t="s">
        <v>182</v>
      </c>
      <c r="F41" s="390" t="s">
        <v>66</v>
      </c>
      <c r="G41" s="242">
        <v>405.59871634220212</v>
      </c>
      <c r="H41" s="138">
        <v>554.51659903373331</v>
      </c>
      <c r="I41" s="138">
        <v>251.6291937158154</v>
      </c>
      <c r="J41" s="138">
        <v>210.61173150666519</v>
      </c>
      <c r="K41" s="138">
        <v>250.57999338421473</v>
      </c>
      <c r="L41" s="138">
        <v>444.13055221226307</v>
      </c>
      <c r="M41" s="138">
        <v>514.54787584076382</v>
      </c>
      <c r="N41" s="138">
        <v>460.54213012398714</v>
      </c>
      <c r="O41" s="138">
        <v>521.85718327918607</v>
      </c>
      <c r="P41" s="138">
        <v>313.50387348013351</v>
      </c>
      <c r="Q41" s="138">
        <v>1306.033872756997</v>
      </c>
      <c r="R41" s="138">
        <v>501.24600719347899</v>
      </c>
      <c r="S41" s="138">
        <v>492.55924219305905</v>
      </c>
      <c r="T41" s="138">
        <v>473.89790138763601</v>
      </c>
      <c r="U41" s="138">
        <v>410.504978807567</v>
      </c>
      <c r="V41" s="138">
        <v>436.38248946418696</v>
      </c>
      <c r="W41" s="138">
        <v>468.058679401311</v>
      </c>
      <c r="X41" s="138">
        <v>479.93448025487402</v>
      </c>
      <c r="Y41" s="138">
        <v>355.54929095330397</v>
      </c>
      <c r="Z41" s="138">
        <v>492.34584046346765</v>
      </c>
      <c r="AA41" s="138">
        <v>312.17599761095641</v>
      </c>
      <c r="AB41" s="138">
        <v>506.48105918181301</v>
      </c>
      <c r="AC41" s="138">
        <v>571.38847987252802</v>
      </c>
      <c r="AD41" s="138">
        <v>635.23860997469296</v>
      </c>
      <c r="AE41" s="138">
        <v>770.06618575329207</v>
      </c>
      <c r="AF41" s="138">
        <v>621.81150539874398</v>
      </c>
      <c r="AG41" s="138">
        <v>632.58746535504997</v>
      </c>
      <c r="AH41" s="138">
        <v>1004.472623124369</v>
      </c>
      <c r="AI41" s="138">
        <v>767.68091299083403</v>
      </c>
      <c r="AJ41" s="138">
        <v>1237.465657019937</v>
      </c>
      <c r="AK41" s="138">
        <v>773.22499055929904</v>
      </c>
      <c r="AL41" s="138">
        <v>1041.609710533216</v>
      </c>
      <c r="AM41" s="138">
        <v>1361.836035421212</v>
      </c>
      <c r="AN41" s="138">
        <v>1339.892196405576</v>
      </c>
      <c r="AO41" s="138">
        <v>1756.7221897799402</v>
      </c>
      <c r="AP41" s="138">
        <v>1183.3999460672248</v>
      </c>
      <c r="AQ41" s="138">
        <f t="shared" si="0"/>
        <v>1422.356240598416</v>
      </c>
      <c r="AR41" s="138">
        <f t="shared" si="1"/>
        <v>1669.8005515612288</v>
      </c>
      <c r="AS41" s="138">
        <f t="shared" si="2"/>
        <v>2642.6409367097954</v>
      </c>
      <c r="AT41" s="138">
        <f t="shared" si="3"/>
        <v>1813.3446118524489</v>
      </c>
      <c r="AU41" s="138">
        <f t="shared" si="4"/>
        <v>1795.8882910729567</v>
      </c>
      <c r="AV41" s="138">
        <f t="shared" si="5"/>
        <v>2025.2841466399905</v>
      </c>
      <c r="AW41" s="138">
        <f t="shared" si="6"/>
        <v>3028.9377796314548</v>
      </c>
      <c r="AX41" s="138">
        <f t="shared" si="7"/>
        <v>3819.981271103286</v>
      </c>
      <c r="AY41" s="243">
        <f t="shared" si="8"/>
        <v>5641.8503676739529</v>
      </c>
    </row>
    <row r="42" spans="1:709" ht="20.100000000000001" customHeight="1">
      <c r="A42" s="415">
        <v>35</v>
      </c>
      <c r="B42" s="433" t="str">
        <f>IF('1'!$A$1=1,D42,F42)</f>
        <v>Туніс</v>
      </c>
      <c r="D42" s="390" t="s">
        <v>211</v>
      </c>
      <c r="F42" s="390" t="s">
        <v>214</v>
      </c>
      <c r="G42" s="242">
        <v>1637.563845562755</v>
      </c>
      <c r="H42" s="138">
        <v>1625.8294111829939</v>
      </c>
      <c r="I42" s="138">
        <v>1369.9369066322361</v>
      </c>
      <c r="J42" s="138">
        <v>2722.3034488757789</v>
      </c>
      <c r="K42" s="138">
        <v>982.60113831508295</v>
      </c>
      <c r="L42" s="138">
        <v>1196.8217346222591</v>
      </c>
      <c r="M42" s="138">
        <v>1203.2229609073779</v>
      </c>
      <c r="N42" s="138">
        <v>2638.5971533023871</v>
      </c>
      <c r="O42" s="138">
        <v>2225.37673742775</v>
      </c>
      <c r="P42" s="138">
        <v>2192.5939028535822</v>
      </c>
      <c r="Q42" s="138">
        <v>942.72792701486401</v>
      </c>
      <c r="R42" s="138">
        <v>2351.3681520784489</v>
      </c>
      <c r="S42" s="138">
        <v>2619.3957883947619</v>
      </c>
      <c r="T42" s="138">
        <v>3258.251315639814</v>
      </c>
      <c r="U42" s="138">
        <v>2373.980099316298</v>
      </c>
      <c r="V42" s="138">
        <v>2383.1511806363701</v>
      </c>
      <c r="W42" s="138">
        <v>3291.7658129671299</v>
      </c>
      <c r="X42" s="138">
        <v>2024.0173835285591</v>
      </c>
      <c r="Y42" s="138">
        <v>1891.0289024199351</v>
      </c>
      <c r="Z42" s="138">
        <v>2206.6792623735901</v>
      </c>
      <c r="AA42" s="138">
        <v>2735.4829145325803</v>
      </c>
      <c r="AB42" s="138">
        <v>2543.483041759072</v>
      </c>
      <c r="AC42" s="138">
        <v>2633.0387995550141</v>
      </c>
      <c r="AD42" s="138">
        <v>3290.784322095119</v>
      </c>
      <c r="AE42" s="138">
        <v>1864.8705740928399</v>
      </c>
      <c r="AF42" s="138">
        <v>1633.8079327698078</v>
      </c>
      <c r="AG42" s="138">
        <v>3249.227912308153</v>
      </c>
      <c r="AH42" s="138">
        <v>4251.871060236067</v>
      </c>
      <c r="AI42" s="138">
        <v>3144.9116455414146</v>
      </c>
      <c r="AJ42" s="138">
        <v>199.32984003695299</v>
      </c>
      <c r="AK42" s="138">
        <v>853.33328711102217</v>
      </c>
      <c r="AL42" s="138">
        <v>1862.72221744901</v>
      </c>
      <c r="AM42" s="138">
        <v>2350.5677865875841</v>
      </c>
      <c r="AN42" s="138">
        <v>1385.125710816764</v>
      </c>
      <c r="AO42" s="138">
        <v>442.19625402088798</v>
      </c>
      <c r="AP42" s="138">
        <v>1313.5393563244743</v>
      </c>
      <c r="AQ42" s="138">
        <f t="shared" si="0"/>
        <v>7355.6336122537632</v>
      </c>
      <c r="AR42" s="138">
        <f t="shared" si="1"/>
        <v>6021.2429871471068</v>
      </c>
      <c r="AS42" s="138">
        <f t="shared" si="2"/>
        <v>7712.0667193746449</v>
      </c>
      <c r="AT42" s="138">
        <f t="shared" si="3"/>
        <v>10634.778383987245</v>
      </c>
      <c r="AU42" s="138">
        <f t="shared" si="4"/>
        <v>9413.491361289216</v>
      </c>
      <c r="AV42" s="138">
        <f t="shared" si="5"/>
        <v>11202.789077941787</v>
      </c>
      <c r="AW42" s="138">
        <f t="shared" si="6"/>
        <v>10999.777479406868</v>
      </c>
      <c r="AX42" s="138">
        <f t="shared" si="7"/>
        <v>6060.2969901383995</v>
      </c>
      <c r="AY42" s="243">
        <f t="shared" si="8"/>
        <v>5491.4291077497101</v>
      </c>
    </row>
    <row r="43" spans="1:709" s="251" customFormat="1" ht="20.100000000000001" customHeight="1">
      <c r="A43" s="416"/>
      <c r="B43" s="444" t="str">
        <f>IF('1'!$A$1=1,D43,F43)</f>
        <v>російська федерація</v>
      </c>
      <c r="C43" s="413"/>
      <c r="D43" s="405" t="s">
        <v>163</v>
      </c>
      <c r="E43" s="406"/>
      <c r="F43" s="431" t="s">
        <v>164</v>
      </c>
      <c r="G43" s="343">
        <v>18998.748703934332</v>
      </c>
      <c r="H43" s="344">
        <v>24413.137436865611</v>
      </c>
      <c r="I43" s="344">
        <v>25228.61955236653</v>
      </c>
      <c r="J43" s="344">
        <v>23598.16097458329</v>
      </c>
      <c r="K43" s="344">
        <v>13745.51217181834</v>
      </c>
      <c r="L43" s="344">
        <v>18716.373882293421</v>
      </c>
      <c r="M43" s="344">
        <v>22499.64351355064</v>
      </c>
      <c r="N43" s="344">
        <v>23559.872936697029</v>
      </c>
      <c r="O43" s="344">
        <v>21437.755216678408</v>
      </c>
      <c r="P43" s="344">
        <v>22827.650977819161</v>
      </c>
      <c r="Q43" s="344">
        <v>22050.9523926152</v>
      </c>
      <c r="R43" s="344">
        <v>23490.601395808611</v>
      </c>
      <c r="S43" s="344">
        <v>19395.36755172311</v>
      </c>
      <c r="T43" s="344">
        <v>21397.775281713319</v>
      </c>
      <c r="U43" s="344">
        <v>20332.631775582027</v>
      </c>
      <c r="V43" s="344">
        <v>21554.11322068777</v>
      </c>
      <c r="W43" s="344">
        <v>16120.515538327229</v>
      </c>
      <c r="X43" s="344">
        <v>18155.010659065149</v>
      </c>
      <c r="Y43" s="344">
        <v>18100.403409813011</v>
      </c>
      <c r="Z43" s="344">
        <v>15813.47971121828</v>
      </c>
      <c r="AA43" s="344">
        <v>13035.427303543331</v>
      </c>
      <c r="AB43" s="344">
        <v>14762.396731728601</v>
      </c>
      <c r="AC43" s="344">
        <v>15483.202294413179</v>
      </c>
      <c r="AD43" s="344">
        <v>16307.200344580619</v>
      </c>
      <c r="AE43" s="344">
        <v>14721.1983514527</v>
      </c>
      <c r="AF43" s="344">
        <v>19863.991736542172</v>
      </c>
      <c r="AG43" s="344">
        <v>21408.329723813353</v>
      </c>
      <c r="AH43" s="344">
        <v>18279.363155605552</v>
      </c>
      <c r="AI43" s="344">
        <v>9488.7628213230164</v>
      </c>
      <c r="AJ43" s="344">
        <v>1.2320116036999999E-2</v>
      </c>
      <c r="AK43" s="344">
        <v>3.4173400582319999</v>
      </c>
      <c r="AL43" s="344">
        <v>0</v>
      </c>
      <c r="AM43" s="344">
        <v>0</v>
      </c>
      <c r="AN43" s="344">
        <v>0</v>
      </c>
      <c r="AO43" s="344">
        <v>0</v>
      </c>
      <c r="AP43" s="344">
        <v>0</v>
      </c>
      <c r="AQ43" s="144">
        <f t="shared" si="0"/>
        <v>92238.666667749756</v>
      </c>
      <c r="AR43" s="144">
        <f t="shared" si="1"/>
        <v>78521.40250435943</v>
      </c>
      <c r="AS43" s="144">
        <f t="shared" si="2"/>
        <v>89806.959982921384</v>
      </c>
      <c r="AT43" s="144">
        <f t="shared" si="3"/>
        <v>82679.887829706233</v>
      </c>
      <c r="AU43" s="144">
        <f t="shared" si="4"/>
        <v>68189.40931842367</v>
      </c>
      <c r="AV43" s="144">
        <f t="shared" si="5"/>
        <v>59588.226674265723</v>
      </c>
      <c r="AW43" s="144">
        <f t="shared" si="6"/>
        <v>74272.882967413781</v>
      </c>
      <c r="AX43" s="144">
        <f t="shared" si="7"/>
        <v>9492.1924814972845</v>
      </c>
      <c r="AY43" s="263">
        <f t="shared" si="8"/>
        <v>0</v>
      </c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5"/>
      <c r="HJ43" s="255"/>
      <c r="HK43" s="255"/>
      <c r="HL43" s="255"/>
      <c r="HM43" s="256"/>
      <c r="HN43" s="256"/>
      <c r="HO43" s="256"/>
      <c r="HP43" s="256"/>
      <c r="HQ43" s="256"/>
      <c r="HR43" s="256"/>
      <c r="HS43" s="256"/>
      <c r="HT43" s="256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5"/>
      <c r="II43" s="255"/>
      <c r="IJ43" s="256"/>
      <c r="IK43" s="256"/>
      <c r="IL43" s="256"/>
      <c r="IM43" s="256"/>
      <c r="IN43" s="256"/>
      <c r="IO43" s="256"/>
      <c r="IP43" s="256"/>
      <c r="IQ43" s="254"/>
      <c r="IR43" s="255"/>
      <c r="IS43" s="255"/>
      <c r="IT43" s="255"/>
      <c r="IU43" s="255"/>
      <c r="IV43" s="255"/>
      <c r="IW43" s="254"/>
      <c r="IX43" s="254"/>
      <c r="IY43" s="254"/>
      <c r="IZ43" s="254"/>
      <c r="JA43" s="254"/>
      <c r="JB43" s="254"/>
      <c r="JC43" s="254"/>
      <c r="JD43" s="254"/>
      <c r="JE43" s="254"/>
      <c r="JF43" s="254"/>
      <c r="JG43" s="254"/>
      <c r="JH43" s="254"/>
      <c r="JI43" s="254"/>
      <c r="JJ43" s="254"/>
      <c r="JK43" s="254"/>
      <c r="JL43" s="254"/>
      <c r="JM43" s="254"/>
      <c r="JN43" s="254"/>
      <c r="JO43" s="254"/>
      <c r="JP43" s="254"/>
      <c r="JQ43" s="254"/>
      <c r="JR43" s="254"/>
      <c r="JS43" s="254"/>
      <c r="JT43" s="254"/>
      <c r="JU43" s="254"/>
      <c r="JV43" s="254"/>
      <c r="JW43" s="254"/>
      <c r="JX43" s="254"/>
      <c r="JY43" s="254"/>
      <c r="JZ43" s="254"/>
      <c r="KA43" s="254"/>
      <c r="KB43" s="254"/>
      <c r="KC43" s="254"/>
      <c r="KD43" s="254"/>
      <c r="KE43" s="254"/>
      <c r="KF43" s="254"/>
      <c r="KG43" s="254"/>
      <c r="KH43" s="254"/>
      <c r="KI43" s="254"/>
      <c r="KJ43" s="254"/>
      <c r="KK43" s="254"/>
      <c r="KL43" s="254"/>
      <c r="KM43" s="254"/>
      <c r="KN43" s="254"/>
      <c r="KO43" s="254"/>
      <c r="KP43" s="254"/>
      <c r="KQ43" s="254"/>
      <c r="KR43" s="254"/>
      <c r="KS43" s="254"/>
      <c r="KT43" s="254"/>
      <c r="KU43" s="254"/>
      <c r="KV43" s="254"/>
      <c r="KW43" s="254"/>
      <c r="KX43" s="254"/>
      <c r="KY43" s="254"/>
      <c r="KZ43" s="254"/>
      <c r="LA43" s="254"/>
      <c r="LB43" s="254"/>
      <c r="LC43" s="254"/>
      <c r="LD43" s="254"/>
      <c r="LE43" s="254"/>
      <c r="LF43" s="254"/>
      <c r="LG43" s="254"/>
      <c r="LH43" s="254"/>
      <c r="LI43" s="254"/>
      <c r="LJ43" s="254"/>
      <c r="LK43" s="254"/>
      <c r="LL43" s="254"/>
      <c r="LM43" s="254"/>
      <c r="LN43" s="254"/>
      <c r="LO43" s="254"/>
      <c r="LP43" s="254"/>
      <c r="LQ43" s="254"/>
      <c r="LR43" s="254"/>
      <c r="LS43" s="254"/>
      <c r="LT43" s="254"/>
      <c r="LU43" s="254"/>
      <c r="LV43" s="254"/>
      <c r="LW43" s="254"/>
      <c r="LX43" s="254"/>
      <c r="LY43" s="254"/>
      <c r="LZ43" s="254"/>
      <c r="MA43" s="254"/>
      <c r="MB43" s="254"/>
      <c r="MC43" s="254"/>
      <c r="MD43" s="254"/>
      <c r="ME43" s="254"/>
      <c r="MF43" s="254"/>
      <c r="MG43" s="254"/>
      <c r="MH43" s="254"/>
      <c r="MI43" s="254"/>
      <c r="MJ43" s="254"/>
      <c r="MK43" s="254"/>
      <c r="ML43" s="254"/>
      <c r="MM43" s="254"/>
      <c r="MN43" s="254"/>
      <c r="MO43" s="254"/>
      <c r="MP43" s="254"/>
      <c r="MQ43" s="254"/>
      <c r="MR43" s="254"/>
      <c r="MS43" s="254"/>
      <c r="MT43" s="254"/>
      <c r="MU43" s="254"/>
      <c r="MV43" s="254"/>
      <c r="MW43" s="254"/>
      <c r="MX43" s="254"/>
      <c r="MY43" s="254"/>
      <c r="MZ43" s="254"/>
      <c r="NA43" s="254"/>
      <c r="NB43" s="254"/>
      <c r="NC43" s="254"/>
      <c r="ND43" s="254"/>
      <c r="NE43" s="254"/>
      <c r="NF43" s="254"/>
      <c r="NG43" s="254"/>
      <c r="NH43" s="254"/>
      <c r="NI43" s="254"/>
      <c r="NJ43" s="254"/>
      <c r="NK43" s="254"/>
      <c r="NL43" s="254"/>
      <c r="NM43" s="254"/>
      <c r="NN43" s="254"/>
      <c r="NO43" s="254"/>
      <c r="NP43" s="254"/>
      <c r="NQ43" s="254"/>
      <c r="NR43" s="254"/>
      <c r="NS43" s="254"/>
      <c r="NT43" s="254"/>
      <c r="NU43" s="254"/>
      <c r="NV43" s="254"/>
      <c r="NW43" s="254"/>
      <c r="NX43" s="254"/>
      <c r="NY43" s="254"/>
      <c r="NZ43" s="254"/>
      <c r="OA43" s="254"/>
      <c r="OB43" s="254"/>
      <c r="OC43" s="254"/>
      <c r="OD43" s="254"/>
      <c r="OE43" s="254"/>
      <c r="OF43" s="254"/>
      <c r="OG43" s="254"/>
      <c r="OH43" s="254"/>
      <c r="OI43" s="254"/>
      <c r="OJ43" s="254"/>
      <c r="OK43" s="254"/>
      <c r="OL43" s="254"/>
      <c r="OM43" s="254"/>
      <c r="ON43" s="254"/>
      <c r="OO43" s="254"/>
      <c r="OP43" s="254"/>
      <c r="OQ43" s="254"/>
      <c r="OR43" s="254"/>
      <c r="OS43" s="254"/>
      <c r="OT43" s="254"/>
      <c r="OU43" s="254"/>
      <c r="OV43" s="254"/>
      <c r="OW43" s="254"/>
      <c r="OX43" s="254"/>
      <c r="OY43" s="254"/>
      <c r="OZ43" s="254"/>
      <c r="PA43" s="254"/>
      <c r="PB43" s="254"/>
      <c r="PC43" s="254"/>
      <c r="PD43" s="254"/>
      <c r="PE43" s="254"/>
      <c r="PF43" s="254"/>
      <c r="PG43" s="254"/>
      <c r="PH43" s="254"/>
      <c r="PI43" s="254"/>
      <c r="PJ43" s="254"/>
      <c r="PK43" s="254"/>
      <c r="PL43" s="254"/>
      <c r="PM43" s="254"/>
      <c r="PN43" s="254"/>
      <c r="PO43" s="254"/>
      <c r="PP43" s="254"/>
      <c r="PQ43" s="254"/>
      <c r="PR43" s="254"/>
      <c r="PS43" s="254"/>
      <c r="PT43" s="254"/>
      <c r="PU43" s="254"/>
      <c r="PV43" s="254"/>
      <c r="PW43" s="254"/>
      <c r="PX43" s="254"/>
      <c r="PY43" s="254"/>
      <c r="PZ43" s="254"/>
      <c r="QA43" s="254"/>
      <c r="QB43" s="254"/>
      <c r="QC43" s="254"/>
      <c r="QD43" s="255"/>
      <c r="QE43" s="255"/>
      <c r="QF43" s="255"/>
      <c r="QG43" s="255"/>
      <c r="QH43" s="255"/>
      <c r="QI43" s="255"/>
      <c r="QJ43" s="255"/>
      <c r="QK43" s="255"/>
      <c r="QL43" s="255"/>
      <c r="QM43" s="254"/>
      <c r="QN43" s="254"/>
      <c r="QO43" s="254"/>
      <c r="QP43" s="254"/>
      <c r="QQ43" s="254"/>
      <c r="QR43" s="254"/>
      <c r="QS43" s="254"/>
      <c r="QT43" s="254"/>
      <c r="QU43" s="254"/>
      <c r="QV43" s="254"/>
      <c r="QW43" s="254"/>
      <c r="QX43" s="254"/>
      <c r="QY43" s="254"/>
      <c r="QZ43" s="254"/>
      <c r="RA43" s="254"/>
      <c r="RB43" s="254"/>
      <c r="RC43" s="254"/>
      <c r="RD43" s="254"/>
      <c r="RE43" s="254"/>
      <c r="RF43" s="254"/>
      <c r="RG43" s="254"/>
      <c r="RH43" s="254"/>
      <c r="RI43" s="254"/>
      <c r="RJ43" s="254"/>
      <c r="RK43" s="254"/>
      <c r="RL43" s="254"/>
      <c r="RM43" s="254"/>
      <c r="RN43" s="254"/>
      <c r="RO43" s="254"/>
      <c r="RP43" s="254"/>
      <c r="RQ43" s="254"/>
      <c r="RR43" s="254"/>
      <c r="RS43" s="254"/>
      <c r="RT43" s="254"/>
      <c r="RU43" s="254"/>
      <c r="RV43" s="254"/>
      <c r="RW43" s="254"/>
      <c r="RX43" s="254"/>
      <c r="RY43" s="254"/>
      <c r="RZ43" s="254"/>
      <c r="SA43" s="254"/>
      <c r="SB43" s="254"/>
      <c r="SC43" s="254"/>
      <c r="SD43" s="255"/>
      <c r="SE43" s="255"/>
      <c r="SF43" s="255"/>
      <c r="SG43" s="255"/>
      <c r="SH43" s="255"/>
      <c r="SI43" s="255"/>
      <c r="SJ43" s="255"/>
      <c r="SK43" s="255"/>
      <c r="SL43" s="254"/>
      <c r="SM43" s="254"/>
      <c r="SN43" s="255"/>
      <c r="SO43" s="255"/>
      <c r="SP43" s="255"/>
      <c r="SQ43" s="255"/>
      <c r="SR43" s="255"/>
      <c r="SS43" s="255"/>
      <c r="ST43" s="255"/>
      <c r="SU43" s="255"/>
      <c r="SV43" s="255"/>
      <c r="SW43" s="254"/>
      <c r="SX43" s="254"/>
      <c r="SY43" s="254"/>
      <c r="SZ43" s="254"/>
      <c r="TA43" s="254"/>
      <c r="TB43" s="254"/>
      <c r="TC43" s="254"/>
      <c r="TD43" s="254"/>
      <c r="TE43" s="254"/>
      <c r="TF43" s="254"/>
      <c r="TG43" s="254"/>
      <c r="TH43" s="254"/>
      <c r="TI43" s="254"/>
      <c r="TJ43" s="254"/>
      <c r="TK43" s="254"/>
      <c r="TL43" s="254"/>
      <c r="TM43" s="254"/>
      <c r="TN43" s="254"/>
      <c r="TO43" s="254"/>
      <c r="TP43" s="254"/>
      <c r="TQ43" s="254"/>
      <c r="TR43" s="254"/>
      <c r="TS43" s="254"/>
      <c r="TT43" s="254"/>
      <c r="TU43" s="254"/>
      <c r="TV43" s="254"/>
      <c r="TW43" s="254"/>
      <c r="TX43" s="254"/>
      <c r="TY43" s="254"/>
      <c r="TZ43" s="254"/>
      <c r="UA43" s="254"/>
      <c r="UB43" s="254"/>
      <c r="UC43" s="254"/>
      <c r="UD43" s="254"/>
      <c r="UE43" s="254"/>
      <c r="UF43" s="254"/>
      <c r="UG43" s="254"/>
      <c r="UH43" s="254"/>
      <c r="UI43" s="254"/>
      <c r="UJ43" s="254"/>
      <c r="UK43" s="254"/>
      <c r="UL43" s="254"/>
      <c r="UM43" s="254"/>
      <c r="UN43" s="254"/>
      <c r="UO43" s="254"/>
      <c r="UP43" s="254"/>
      <c r="UQ43" s="254"/>
      <c r="UR43" s="254"/>
      <c r="US43" s="254"/>
      <c r="UT43" s="254"/>
      <c r="UU43" s="254"/>
      <c r="UV43" s="254"/>
      <c r="UW43" s="254"/>
      <c r="UX43" s="254"/>
      <c r="UY43" s="254"/>
      <c r="UZ43" s="254"/>
      <c r="VA43" s="254"/>
      <c r="VB43" s="254"/>
      <c r="VC43" s="254"/>
      <c r="VD43" s="254"/>
      <c r="VE43" s="254"/>
      <c r="VF43" s="254"/>
      <c r="VG43" s="254"/>
      <c r="VH43" s="254"/>
      <c r="VI43" s="254"/>
      <c r="VJ43" s="254"/>
      <c r="VK43" s="254"/>
      <c r="VL43" s="254"/>
      <c r="VM43" s="254"/>
      <c r="VN43" s="254"/>
      <c r="VO43" s="254"/>
      <c r="VP43" s="254"/>
      <c r="VQ43" s="254"/>
      <c r="VR43" s="257"/>
      <c r="VS43" s="257"/>
      <c r="VT43" s="257"/>
      <c r="VU43" s="257"/>
      <c r="VV43" s="257"/>
      <c r="VW43" s="256"/>
      <c r="VX43" s="256"/>
      <c r="VY43" s="256"/>
      <c r="VZ43" s="256"/>
      <c r="WB43" s="174"/>
      <c r="WC43" s="174"/>
      <c r="WD43" s="174"/>
      <c r="WE43" s="174"/>
      <c r="XH43" s="174"/>
      <c r="XI43" s="174"/>
      <c r="XJ43" s="174"/>
      <c r="XK43" s="174"/>
      <c r="XL43" s="174"/>
      <c r="XZ43" s="174"/>
      <c r="YA43" s="174"/>
      <c r="YB43" s="174"/>
      <c r="YC43" s="174"/>
      <c r="YD43" s="174"/>
      <c r="YE43" s="174"/>
      <c r="YF43" s="174"/>
      <c r="YG43" s="174"/>
      <c r="YH43" s="174"/>
      <c r="YI43" s="174"/>
      <c r="YJ43" s="174"/>
      <c r="YK43" s="174"/>
      <c r="YL43" s="174"/>
      <c r="YM43" s="174"/>
      <c r="YN43" s="174"/>
      <c r="YO43" s="174"/>
      <c r="YP43" s="174"/>
      <c r="YQ43" s="174"/>
      <c r="YR43" s="174"/>
      <c r="YS43" s="174"/>
      <c r="YT43" s="174"/>
      <c r="YU43" s="174"/>
      <c r="YV43" s="174"/>
      <c r="ZN43" s="174"/>
      <c r="ZO43" s="174"/>
      <c r="ZP43" s="174"/>
      <c r="ZQ43" s="174"/>
      <c r="ZR43" s="174"/>
      <c r="ZS43" s="174"/>
      <c r="ZT43" s="174"/>
      <c r="ZU43" s="174"/>
      <c r="ZV43" s="174"/>
      <c r="ZW43" s="174"/>
      <c r="ZX43" s="174"/>
      <c r="ZY43" s="174"/>
      <c r="ZZ43" s="174"/>
      <c r="AAA43" s="174"/>
      <c r="AAB43" s="174"/>
      <c r="AAC43" s="174"/>
      <c r="AAD43" s="174"/>
      <c r="AAE43" s="174"/>
      <c r="AAF43" s="174"/>
      <c r="AAG43" s="174"/>
    </row>
    <row r="44" spans="1:709" ht="7.2" customHeight="1"/>
    <row r="45" spans="1:709" ht="0.6" hidden="1" customHeight="1"/>
    <row r="46" spans="1:709" hidden="1"/>
    <row r="47" spans="1:709" hidden="1"/>
    <row r="48" spans="1:709" hidden="1"/>
    <row r="49" spans="1:709" s="176" customFormat="1" ht="14.1" customHeight="1">
      <c r="A49" s="147" t="str">
        <f>IF('1'!$A$1=1,D49,F49)</f>
        <v xml:space="preserve">*Дані Державної служби статистики України </v>
      </c>
      <c r="B49" s="264"/>
      <c r="C49" s="152"/>
      <c r="D49" s="149" t="s">
        <v>80</v>
      </c>
      <c r="E49" s="152"/>
      <c r="F49" s="265" t="s">
        <v>81</v>
      </c>
      <c r="G49" s="264"/>
      <c r="H49" s="264"/>
      <c r="I49" s="266"/>
      <c r="J49" s="266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8"/>
      <c r="FS49" s="268"/>
      <c r="FT49" s="268"/>
      <c r="FU49" s="268"/>
      <c r="FV49" s="268"/>
      <c r="FW49" s="268"/>
      <c r="FX49" s="268"/>
      <c r="FY49" s="268"/>
      <c r="FZ49" s="268"/>
      <c r="GA49" s="268"/>
      <c r="GB49" s="268"/>
      <c r="GC49" s="268"/>
      <c r="GD49" s="268"/>
      <c r="GE49" s="268"/>
      <c r="GF49" s="268"/>
      <c r="GG49" s="268"/>
      <c r="GH49" s="268"/>
      <c r="GI49" s="268"/>
      <c r="GJ49" s="268"/>
      <c r="GK49" s="268"/>
      <c r="GL49" s="268"/>
      <c r="GM49" s="268"/>
      <c r="GN49" s="270"/>
      <c r="GO49" s="270"/>
      <c r="GP49" s="270"/>
      <c r="GQ49" s="270"/>
      <c r="GR49" s="270"/>
      <c r="GS49" s="270"/>
      <c r="GT49" s="270"/>
      <c r="GU49" s="270"/>
      <c r="GV49" s="270"/>
      <c r="GW49" s="270"/>
      <c r="GX49" s="270"/>
      <c r="GY49" s="270"/>
      <c r="GZ49" s="270"/>
      <c r="HA49" s="270"/>
      <c r="HB49" s="270"/>
      <c r="HC49" s="270"/>
      <c r="HD49" s="270"/>
      <c r="HE49" s="270"/>
      <c r="HF49" s="270"/>
      <c r="HG49" s="270"/>
      <c r="HH49" s="270"/>
      <c r="HI49" s="269"/>
      <c r="HJ49" s="269"/>
      <c r="HK49" s="269"/>
      <c r="HL49" s="269"/>
      <c r="HM49" s="270"/>
      <c r="HN49" s="270"/>
      <c r="HO49" s="270"/>
      <c r="HP49" s="270"/>
      <c r="HQ49" s="270"/>
      <c r="HR49" s="270"/>
      <c r="HS49" s="270"/>
      <c r="HT49" s="270"/>
      <c r="HU49" s="268"/>
      <c r="HV49" s="268"/>
      <c r="HW49" s="268"/>
      <c r="HX49" s="268"/>
      <c r="HY49" s="268"/>
      <c r="HZ49" s="268"/>
      <c r="IA49" s="268"/>
      <c r="IB49" s="268"/>
      <c r="IC49" s="268"/>
      <c r="ID49" s="268"/>
      <c r="IE49" s="268"/>
      <c r="IF49" s="268"/>
      <c r="IG49" s="268"/>
      <c r="IH49" s="269"/>
      <c r="II49" s="269"/>
      <c r="IJ49" s="270"/>
      <c r="IK49" s="270"/>
      <c r="IL49" s="270"/>
      <c r="IM49" s="270"/>
      <c r="IN49" s="270"/>
      <c r="IO49" s="270"/>
      <c r="IP49" s="270"/>
      <c r="IQ49" s="268"/>
      <c r="IR49" s="269"/>
      <c r="IS49" s="269"/>
      <c r="IT49" s="269"/>
      <c r="IU49" s="269"/>
      <c r="IV49" s="269"/>
      <c r="IW49" s="268"/>
      <c r="IX49" s="268"/>
      <c r="IY49" s="268"/>
      <c r="IZ49" s="268"/>
      <c r="JA49" s="268"/>
      <c r="JB49" s="268"/>
      <c r="JC49" s="268"/>
      <c r="JD49" s="268"/>
      <c r="JE49" s="268"/>
      <c r="JF49" s="268"/>
      <c r="JG49" s="268"/>
      <c r="JH49" s="268"/>
      <c r="JI49" s="268"/>
      <c r="JJ49" s="268"/>
      <c r="JK49" s="268"/>
      <c r="JL49" s="268"/>
      <c r="JM49" s="268"/>
      <c r="JN49" s="268"/>
      <c r="JO49" s="268"/>
      <c r="JP49" s="268"/>
      <c r="JQ49" s="268"/>
      <c r="JR49" s="268"/>
      <c r="JS49" s="268"/>
      <c r="JT49" s="268"/>
      <c r="JU49" s="268"/>
      <c r="JV49" s="268"/>
      <c r="JW49" s="268"/>
      <c r="JX49" s="268"/>
      <c r="JY49" s="268"/>
      <c r="JZ49" s="268"/>
      <c r="KA49" s="268"/>
      <c r="KB49" s="268"/>
      <c r="KC49" s="268"/>
      <c r="KD49" s="268"/>
      <c r="KE49" s="268"/>
      <c r="KF49" s="268"/>
      <c r="KG49" s="268"/>
      <c r="KH49" s="268"/>
      <c r="KI49" s="268"/>
      <c r="KJ49" s="268"/>
      <c r="KK49" s="268"/>
      <c r="KL49" s="268"/>
      <c r="KM49" s="268"/>
      <c r="KN49" s="268"/>
      <c r="KO49" s="268"/>
      <c r="KP49" s="268"/>
      <c r="KQ49" s="268"/>
      <c r="KR49" s="268"/>
      <c r="KS49" s="268"/>
      <c r="KT49" s="268"/>
      <c r="KU49" s="268"/>
      <c r="KV49" s="268"/>
      <c r="KW49" s="268"/>
      <c r="KX49" s="268"/>
      <c r="KY49" s="268"/>
      <c r="KZ49" s="268"/>
      <c r="LA49" s="268"/>
      <c r="LB49" s="268"/>
      <c r="LC49" s="268"/>
      <c r="LD49" s="268"/>
      <c r="LE49" s="268"/>
      <c r="LF49" s="268"/>
      <c r="LG49" s="268"/>
      <c r="LH49" s="268"/>
      <c r="LI49" s="268"/>
      <c r="LJ49" s="268"/>
      <c r="LK49" s="268"/>
      <c r="LL49" s="268"/>
      <c r="LM49" s="268"/>
      <c r="LN49" s="268"/>
      <c r="LO49" s="268"/>
      <c r="LP49" s="268"/>
      <c r="LQ49" s="268"/>
      <c r="LR49" s="268"/>
      <c r="LS49" s="268"/>
      <c r="LT49" s="268"/>
      <c r="LU49" s="268"/>
      <c r="LV49" s="268"/>
      <c r="LW49" s="268"/>
      <c r="LX49" s="268"/>
      <c r="LY49" s="268"/>
      <c r="LZ49" s="268"/>
      <c r="MA49" s="268"/>
      <c r="MB49" s="268"/>
      <c r="MC49" s="268"/>
      <c r="MD49" s="268"/>
      <c r="ME49" s="268"/>
      <c r="MF49" s="268"/>
      <c r="MG49" s="268"/>
      <c r="MH49" s="268"/>
      <c r="MI49" s="268"/>
      <c r="MJ49" s="268"/>
      <c r="MK49" s="268"/>
      <c r="ML49" s="268"/>
      <c r="MM49" s="268"/>
      <c r="MN49" s="268"/>
      <c r="MO49" s="268"/>
      <c r="MP49" s="268"/>
      <c r="MQ49" s="268"/>
      <c r="MR49" s="268"/>
      <c r="MS49" s="268"/>
      <c r="MT49" s="268"/>
      <c r="MU49" s="268"/>
      <c r="MV49" s="268"/>
      <c r="MW49" s="268"/>
      <c r="MX49" s="268"/>
      <c r="MY49" s="268"/>
      <c r="MZ49" s="268"/>
      <c r="NA49" s="268"/>
      <c r="NB49" s="268"/>
      <c r="NC49" s="268"/>
      <c r="ND49" s="268"/>
      <c r="NE49" s="268"/>
      <c r="NF49" s="268"/>
      <c r="NG49" s="268"/>
      <c r="NH49" s="268"/>
      <c r="NI49" s="268"/>
      <c r="NJ49" s="268"/>
      <c r="NK49" s="268"/>
      <c r="NL49" s="268"/>
      <c r="NM49" s="268"/>
      <c r="NN49" s="268"/>
      <c r="NO49" s="268"/>
      <c r="NP49" s="268"/>
      <c r="NQ49" s="268"/>
      <c r="NR49" s="268"/>
      <c r="NS49" s="268"/>
      <c r="NT49" s="268"/>
      <c r="NU49" s="268"/>
      <c r="NV49" s="268"/>
      <c r="NW49" s="268"/>
      <c r="NX49" s="268"/>
      <c r="NY49" s="268"/>
      <c r="NZ49" s="268"/>
      <c r="OA49" s="268"/>
      <c r="OB49" s="268"/>
      <c r="OC49" s="268"/>
      <c r="OD49" s="268"/>
      <c r="OE49" s="268"/>
      <c r="OF49" s="268"/>
      <c r="OG49" s="268"/>
      <c r="OH49" s="268"/>
      <c r="OI49" s="268"/>
      <c r="OJ49" s="268"/>
      <c r="OK49" s="268"/>
      <c r="OL49" s="268"/>
      <c r="OM49" s="268"/>
      <c r="ON49" s="268"/>
      <c r="OO49" s="268"/>
      <c r="OP49" s="268"/>
      <c r="OQ49" s="268"/>
      <c r="OR49" s="268"/>
      <c r="OS49" s="268"/>
      <c r="OT49" s="268"/>
      <c r="OU49" s="268"/>
      <c r="OV49" s="268"/>
      <c r="OW49" s="268"/>
      <c r="OX49" s="268"/>
      <c r="OY49" s="268"/>
      <c r="OZ49" s="268"/>
      <c r="PA49" s="268"/>
      <c r="PB49" s="268"/>
      <c r="PC49" s="268"/>
      <c r="PD49" s="268"/>
      <c r="PE49" s="268"/>
      <c r="PF49" s="268"/>
      <c r="PG49" s="268"/>
      <c r="PH49" s="268"/>
      <c r="PI49" s="268"/>
      <c r="PJ49" s="268"/>
      <c r="PK49" s="268"/>
      <c r="PL49" s="268"/>
      <c r="PM49" s="268"/>
      <c r="PN49" s="268"/>
      <c r="PO49" s="268"/>
      <c r="PP49" s="268"/>
      <c r="PQ49" s="268"/>
      <c r="PR49" s="268"/>
      <c r="PS49" s="268"/>
      <c r="PT49" s="268"/>
      <c r="PU49" s="268"/>
      <c r="PV49" s="268"/>
      <c r="PW49" s="268"/>
      <c r="PX49" s="268"/>
      <c r="PY49" s="268"/>
      <c r="PZ49" s="268"/>
      <c r="QA49" s="268"/>
      <c r="QB49" s="268"/>
      <c r="QC49" s="268"/>
      <c r="QD49" s="269"/>
      <c r="QE49" s="269"/>
      <c r="QF49" s="269"/>
      <c r="QG49" s="269"/>
      <c r="QH49" s="269"/>
      <c r="QI49" s="269"/>
      <c r="QJ49" s="269"/>
      <c r="QK49" s="269"/>
      <c r="QL49" s="269"/>
      <c r="QM49" s="268"/>
      <c r="QN49" s="268"/>
      <c r="QO49" s="268"/>
      <c r="QP49" s="268"/>
      <c r="QQ49" s="268"/>
      <c r="QR49" s="268"/>
      <c r="QS49" s="268"/>
      <c r="QT49" s="268"/>
      <c r="QU49" s="268"/>
      <c r="QV49" s="268"/>
      <c r="QW49" s="268"/>
      <c r="QX49" s="268"/>
      <c r="QY49" s="268"/>
      <c r="QZ49" s="268"/>
      <c r="RA49" s="268"/>
      <c r="RB49" s="268"/>
      <c r="RC49" s="268"/>
      <c r="RD49" s="268"/>
      <c r="RE49" s="268"/>
      <c r="RF49" s="268"/>
      <c r="RG49" s="268"/>
      <c r="RH49" s="268"/>
      <c r="RI49" s="268"/>
      <c r="RJ49" s="268"/>
      <c r="RK49" s="268"/>
      <c r="RL49" s="268"/>
      <c r="RM49" s="268"/>
      <c r="RN49" s="268"/>
      <c r="RO49" s="268"/>
      <c r="RP49" s="268"/>
      <c r="RQ49" s="268"/>
      <c r="RR49" s="268"/>
      <c r="RS49" s="268"/>
      <c r="RT49" s="268"/>
      <c r="RU49" s="268"/>
      <c r="RV49" s="268"/>
      <c r="RW49" s="268"/>
      <c r="RX49" s="268"/>
      <c r="RY49" s="268"/>
      <c r="RZ49" s="268"/>
      <c r="SA49" s="268"/>
      <c r="SB49" s="268"/>
      <c r="SC49" s="268"/>
      <c r="SD49" s="269"/>
      <c r="SE49" s="269"/>
      <c r="SF49" s="269"/>
      <c r="SG49" s="269"/>
      <c r="SH49" s="269"/>
      <c r="SI49" s="269"/>
      <c r="SJ49" s="269"/>
      <c r="SK49" s="269"/>
      <c r="SL49" s="268"/>
      <c r="SM49" s="268"/>
      <c r="SN49" s="269"/>
      <c r="SO49" s="269"/>
      <c r="SP49" s="269"/>
      <c r="SQ49" s="269"/>
      <c r="SR49" s="269"/>
      <c r="SS49" s="269"/>
      <c r="ST49" s="269"/>
      <c r="SU49" s="269"/>
      <c r="SV49" s="269"/>
      <c r="SW49" s="268"/>
      <c r="SX49" s="268"/>
      <c r="SY49" s="268"/>
      <c r="SZ49" s="268"/>
      <c r="TA49" s="268"/>
      <c r="TB49" s="268"/>
      <c r="TC49" s="268"/>
      <c r="TD49" s="268"/>
      <c r="TE49" s="268"/>
      <c r="TF49" s="268"/>
      <c r="TG49" s="268"/>
      <c r="TH49" s="268"/>
      <c r="TI49" s="268"/>
      <c r="TJ49" s="268"/>
      <c r="TK49" s="268"/>
      <c r="TL49" s="268"/>
      <c r="TM49" s="268"/>
      <c r="TN49" s="268"/>
      <c r="TO49" s="268"/>
      <c r="TP49" s="268"/>
      <c r="TQ49" s="268"/>
      <c r="TR49" s="268"/>
      <c r="TS49" s="268"/>
      <c r="TT49" s="268"/>
      <c r="TU49" s="268"/>
      <c r="TV49" s="268"/>
      <c r="TW49" s="268"/>
      <c r="TX49" s="268"/>
      <c r="TY49" s="268"/>
      <c r="TZ49" s="268"/>
      <c r="UA49" s="268"/>
      <c r="UB49" s="268"/>
      <c r="UC49" s="268"/>
      <c r="UD49" s="268"/>
      <c r="UE49" s="268"/>
      <c r="UF49" s="268"/>
      <c r="UG49" s="268"/>
      <c r="UH49" s="268"/>
      <c r="UI49" s="268"/>
      <c r="UJ49" s="268"/>
      <c r="UK49" s="268"/>
      <c r="UL49" s="268"/>
      <c r="UM49" s="268"/>
      <c r="UN49" s="268"/>
      <c r="UO49" s="268"/>
      <c r="UP49" s="268"/>
      <c r="UQ49" s="268"/>
      <c r="UR49" s="268"/>
      <c r="US49" s="268"/>
      <c r="UT49" s="268"/>
      <c r="UU49" s="268"/>
      <c r="UV49" s="268"/>
      <c r="UW49" s="268"/>
      <c r="UX49" s="268"/>
      <c r="UY49" s="268"/>
      <c r="UZ49" s="268"/>
      <c r="VA49" s="268"/>
      <c r="VB49" s="268"/>
      <c r="VC49" s="268"/>
      <c r="VD49" s="268"/>
      <c r="VE49" s="268"/>
      <c r="VF49" s="268"/>
      <c r="VG49" s="268"/>
      <c r="VH49" s="268"/>
      <c r="VI49" s="268"/>
      <c r="VJ49" s="268"/>
      <c r="VK49" s="268"/>
      <c r="VL49" s="268"/>
      <c r="VM49" s="268"/>
      <c r="VN49" s="268"/>
      <c r="VO49" s="268"/>
      <c r="VP49" s="268"/>
      <c r="VQ49" s="268"/>
      <c r="VR49" s="271"/>
      <c r="VS49" s="271"/>
      <c r="VT49" s="271"/>
      <c r="VU49" s="271"/>
      <c r="VV49" s="271"/>
      <c r="VW49" s="270"/>
      <c r="VX49" s="270"/>
      <c r="VY49" s="270"/>
      <c r="VZ49" s="270"/>
      <c r="WB49" s="190"/>
      <c r="WC49" s="190"/>
      <c r="WD49" s="190"/>
      <c r="WE49" s="190"/>
      <c r="XH49" s="190"/>
      <c r="XI49" s="190"/>
      <c r="XJ49" s="190"/>
      <c r="XK49" s="190"/>
      <c r="XL49" s="190"/>
      <c r="XZ49" s="190"/>
      <c r="YA49" s="190"/>
      <c r="YB49" s="190"/>
      <c r="YC49" s="190"/>
      <c r="YD49" s="190"/>
      <c r="YE49" s="190"/>
      <c r="YF49" s="190"/>
      <c r="YG49" s="190"/>
      <c r="YH49" s="190"/>
      <c r="YI49" s="193"/>
      <c r="YJ49" s="193"/>
      <c r="YK49" s="190"/>
      <c r="YL49" s="190"/>
      <c r="YM49" s="190"/>
      <c r="YN49" s="190"/>
      <c r="YO49" s="190"/>
      <c r="YP49" s="190"/>
      <c r="YQ49" s="190"/>
      <c r="YR49" s="190"/>
      <c r="YS49" s="190"/>
      <c r="YT49" s="190"/>
      <c r="YU49" s="190"/>
      <c r="YV49" s="190"/>
      <c r="ZN49" s="190"/>
      <c r="ZO49" s="190"/>
      <c r="ZP49" s="190"/>
      <c r="ZQ49" s="190"/>
      <c r="ZR49" s="190"/>
      <c r="ZS49" s="190"/>
      <c r="ZT49" s="190"/>
      <c r="ZU49" s="190"/>
      <c r="ZV49" s="190"/>
      <c r="ZW49" s="190"/>
      <c r="ZX49" s="190"/>
      <c r="ZY49" s="190"/>
      <c r="ZZ49" s="190"/>
      <c r="AAA49" s="190"/>
      <c r="AAB49" s="190"/>
      <c r="AAC49" s="190"/>
      <c r="AAD49" s="190"/>
      <c r="AAE49" s="190"/>
      <c r="AAF49" s="190"/>
      <c r="AAG49" s="190"/>
    </row>
    <row r="50" spans="1:709" s="8" customFormat="1" ht="15.75" customHeight="1">
      <c r="A50" s="272" t="str">
        <f>IF('1'!$A$1=1,D50,F50)</f>
        <v>Примітки:</v>
      </c>
      <c r="B50" s="264"/>
      <c r="C50" s="152"/>
      <c r="D50" s="273" t="s">
        <v>122</v>
      </c>
      <c r="E50" s="150"/>
      <c r="F50" s="58" t="s">
        <v>123</v>
      </c>
      <c r="G50" s="16"/>
      <c r="H50" s="16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275"/>
      <c r="HJ50" s="275"/>
      <c r="HK50" s="275"/>
      <c r="HL50" s="275"/>
      <c r="HM50" s="148"/>
      <c r="HN50" s="148"/>
      <c r="HO50" s="148"/>
      <c r="HP50" s="148"/>
      <c r="HQ50" s="148"/>
      <c r="HR50" s="148"/>
      <c r="HS50" s="148"/>
      <c r="HT50" s="148"/>
      <c r="HU50" s="274"/>
      <c r="HV50" s="274"/>
      <c r="HW50" s="274"/>
      <c r="HX50" s="274"/>
      <c r="HY50" s="274"/>
      <c r="HZ50" s="274"/>
      <c r="IA50" s="274"/>
      <c r="IB50" s="274"/>
      <c r="IC50" s="274"/>
      <c r="ID50" s="274"/>
      <c r="IE50" s="274"/>
      <c r="IF50" s="274"/>
      <c r="IG50" s="274"/>
      <c r="IH50" s="275"/>
      <c r="II50" s="275"/>
      <c r="IJ50" s="148"/>
      <c r="IK50" s="148"/>
      <c r="IL50" s="148"/>
      <c r="IM50" s="148"/>
      <c r="IN50" s="148"/>
      <c r="IO50" s="148"/>
      <c r="IP50" s="148"/>
      <c r="IQ50" s="274"/>
      <c r="IR50" s="275"/>
      <c r="IS50" s="275"/>
      <c r="IT50" s="275"/>
      <c r="IU50" s="275"/>
      <c r="IV50" s="275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274"/>
      <c r="KJ50" s="274"/>
      <c r="KK50" s="274"/>
      <c r="KL50" s="274"/>
      <c r="KM50" s="274"/>
      <c r="KN50" s="274"/>
      <c r="KO50" s="274"/>
      <c r="KP50" s="274"/>
      <c r="KQ50" s="274"/>
      <c r="KR50" s="274"/>
      <c r="KS50" s="274"/>
      <c r="KT50" s="274"/>
      <c r="KU50" s="274"/>
      <c r="KV50" s="274"/>
      <c r="KW50" s="274"/>
      <c r="KX50" s="274"/>
      <c r="KY50" s="274"/>
      <c r="KZ50" s="274"/>
      <c r="LA50" s="274"/>
      <c r="LB50" s="274"/>
      <c r="LC50" s="274"/>
      <c r="LD50" s="274"/>
      <c r="LE50" s="274"/>
      <c r="LF50" s="274"/>
      <c r="LG50" s="274"/>
      <c r="LH50" s="274"/>
      <c r="LI50" s="274"/>
      <c r="LJ50" s="274"/>
      <c r="LK50" s="274"/>
      <c r="LL50" s="274"/>
      <c r="LM50" s="274"/>
      <c r="LN50" s="274"/>
      <c r="LO50" s="274"/>
      <c r="LP50" s="274"/>
      <c r="LQ50" s="274"/>
      <c r="LR50" s="274"/>
      <c r="LS50" s="274"/>
      <c r="LT50" s="274"/>
      <c r="LU50" s="274"/>
      <c r="LV50" s="274"/>
      <c r="LW50" s="274"/>
      <c r="LX50" s="274"/>
      <c r="LY50" s="274"/>
      <c r="LZ50" s="274"/>
      <c r="MA50" s="274"/>
      <c r="MB50" s="274"/>
      <c r="MC50" s="274"/>
      <c r="MD50" s="274"/>
      <c r="ME50" s="274"/>
      <c r="MF50" s="274"/>
      <c r="MG50" s="274"/>
      <c r="MH50" s="274"/>
      <c r="MI50" s="274"/>
      <c r="MJ50" s="274"/>
      <c r="MK50" s="274"/>
      <c r="ML50" s="274"/>
      <c r="MM50" s="274"/>
      <c r="MN50" s="274"/>
      <c r="MO50" s="274"/>
      <c r="MP50" s="274"/>
      <c r="MQ50" s="274"/>
      <c r="MR50" s="274"/>
      <c r="MS50" s="274"/>
      <c r="MT50" s="274"/>
      <c r="MU50" s="274"/>
      <c r="MV50" s="274"/>
      <c r="MW50" s="274"/>
      <c r="MX50" s="274"/>
      <c r="MY50" s="274"/>
      <c r="MZ50" s="274"/>
      <c r="NA50" s="274"/>
      <c r="NB50" s="274"/>
      <c r="NC50" s="274"/>
      <c r="ND50" s="274"/>
      <c r="NE50" s="274"/>
      <c r="NF50" s="274"/>
      <c r="NG50" s="274"/>
      <c r="NH50" s="274"/>
      <c r="NI50" s="274"/>
      <c r="NJ50" s="274"/>
      <c r="NK50" s="274"/>
      <c r="NL50" s="274"/>
      <c r="NM50" s="274"/>
      <c r="NN50" s="274"/>
      <c r="NO50" s="274"/>
      <c r="NP50" s="274"/>
      <c r="NQ50" s="274"/>
      <c r="NR50" s="274"/>
      <c r="NS50" s="274"/>
      <c r="NT50" s="274"/>
      <c r="NU50" s="274"/>
      <c r="NV50" s="274"/>
      <c r="NW50" s="274"/>
      <c r="NX50" s="274"/>
      <c r="NY50" s="274"/>
      <c r="NZ50" s="274"/>
      <c r="OA50" s="274"/>
      <c r="OB50" s="274"/>
      <c r="OC50" s="274"/>
      <c r="OD50" s="274"/>
      <c r="OE50" s="274"/>
      <c r="OF50" s="274"/>
      <c r="OG50" s="274"/>
      <c r="OH50" s="274"/>
      <c r="OI50" s="274"/>
      <c r="OJ50" s="274"/>
      <c r="OK50" s="274"/>
      <c r="OL50" s="274"/>
      <c r="OM50" s="274"/>
      <c r="ON50" s="274"/>
      <c r="OO50" s="274"/>
      <c r="OP50" s="274"/>
      <c r="OQ50" s="274"/>
      <c r="OR50" s="274"/>
      <c r="OS50" s="274"/>
      <c r="OT50" s="274"/>
      <c r="OU50" s="274"/>
      <c r="OV50" s="274"/>
      <c r="OW50" s="274"/>
      <c r="OX50" s="274"/>
      <c r="OY50" s="274"/>
      <c r="OZ50" s="274"/>
      <c r="PA50" s="274"/>
      <c r="PB50" s="274"/>
      <c r="PC50" s="274"/>
      <c r="PD50" s="274"/>
      <c r="PE50" s="274"/>
      <c r="PF50" s="274"/>
      <c r="PG50" s="274"/>
      <c r="PH50" s="274"/>
      <c r="PI50" s="274"/>
      <c r="PJ50" s="274"/>
      <c r="PK50" s="274"/>
      <c r="PL50" s="274"/>
      <c r="PM50" s="274"/>
      <c r="PN50" s="274"/>
      <c r="PO50" s="274"/>
      <c r="PP50" s="274"/>
      <c r="PQ50" s="274"/>
      <c r="PR50" s="274"/>
      <c r="PS50" s="274"/>
      <c r="PT50" s="274"/>
      <c r="PU50" s="274"/>
      <c r="PV50" s="274"/>
      <c r="PW50" s="274"/>
      <c r="PX50" s="274"/>
      <c r="PY50" s="274"/>
      <c r="PZ50" s="274"/>
      <c r="QA50" s="274"/>
      <c r="QB50" s="274"/>
      <c r="QC50" s="274"/>
      <c r="QD50" s="275"/>
      <c r="QE50" s="275"/>
      <c r="QF50" s="275"/>
      <c r="QG50" s="275"/>
      <c r="QH50" s="275"/>
      <c r="QI50" s="275"/>
      <c r="QJ50" s="275"/>
      <c r="QK50" s="275"/>
      <c r="QL50" s="275"/>
      <c r="QM50" s="274"/>
      <c r="QN50" s="274"/>
      <c r="QO50" s="274"/>
      <c r="QP50" s="274"/>
      <c r="QQ50" s="274"/>
      <c r="QR50" s="274"/>
      <c r="QS50" s="274"/>
      <c r="QT50" s="274"/>
      <c r="QU50" s="274"/>
      <c r="QV50" s="274"/>
      <c r="QW50" s="274"/>
      <c r="QX50" s="274"/>
      <c r="QY50" s="274"/>
      <c r="QZ50" s="274"/>
      <c r="RA50" s="274"/>
      <c r="RB50" s="274"/>
      <c r="RC50" s="274"/>
      <c r="RD50" s="274"/>
      <c r="RE50" s="274"/>
      <c r="RF50" s="274"/>
      <c r="RG50" s="274"/>
      <c r="RH50" s="274"/>
      <c r="RI50" s="274"/>
      <c r="RJ50" s="274"/>
      <c r="RK50" s="274"/>
      <c r="RL50" s="274"/>
      <c r="RM50" s="274"/>
      <c r="RN50" s="274"/>
      <c r="RO50" s="274"/>
      <c r="RP50" s="274"/>
      <c r="RQ50" s="274"/>
      <c r="RR50" s="274"/>
      <c r="RS50" s="274"/>
      <c r="RT50" s="274"/>
      <c r="RU50" s="274"/>
      <c r="RV50" s="274"/>
      <c r="RW50" s="274"/>
      <c r="RX50" s="274"/>
      <c r="RY50" s="274"/>
      <c r="RZ50" s="274"/>
      <c r="SA50" s="274"/>
      <c r="SB50" s="274"/>
      <c r="SC50" s="274"/>
      <c r="SD50" s="275"/>
      <c r="SE50" s="275"/>
      <c r="SF50" s="275"/>
      <c r="SG50" s="275"/>
      <c r="SH50" s="275"/>
      <c r="SI50" s="275"/>
      <c r="SJ50" s="275"/>
      <c r="SK50" s="275"/>
      <c r="SL50" s="274"/>
      <c r="SM50" s="274"/>
      <c r="SN50" s="275"/>
      <c r="SO50" s="275"/>
      <c r="SP50" s="275"/>
      <c r="SQ50" s="275"/>
      <c r="SR50" s="275"/>
      <c r="SS50" s="275"/>
      <c r="ST50" s="275"/>
      <c r="SU50" s="275"/>
      <c r="SV50" s="275"/>
      <c r="SW50" s="274"/>
      <c r="SX50" s="274"/>
      <c r="SY50" s="274"/>
      <c r="SZ50" s="274"/>
      <c r="TA50" s="274"/>
      <c r="TB50" s="274"/>
      <c r="TC50" s="274"/>
      <c r="TD50" s="274"/>
      <c r="TE50" s="274"/>
      <c r="TF50" s="274"/>
      <c r="TG50" s="274"/>
      <c r="TH50" s="274"/>
      <c r="TI50" s="274"/>
      <c r="TJ50" s="274"/>
      <c r="TK50" s="274"/>
      <c r="TL50" s="274"/>
      <c r="TM50" s="274"/>
      <c r="TN50" s="274"/>
      <c r="TO50" s="274"/>
      <c r="TP50" s="274"/>
      <c r="TQ50" s="274"/>
      <c r="TR50" s="274"/>
      <c r="TS50" s="274"/>
      <c r="TT50" s="274"/>
      <c r="TU50" s="274"/>
      <c r="TV50" s="274"/>
      <c r="TW50" s="274"/>
      <c r="TX50" s="274"/>
      <c r="TY50" s="274"/>
      <c r="TZ50" s="274"/>
      <c r="UA50" s="274"/>
      <c r="UB50" s="274"/>
      <c r="UC50" s="274"/>
      <c r="UD50" s="274"/>
      <c r="UE50" s="274"/>
      <c r="UF50" s="274"/>
      <c r="UG50" s="274"/>
      <c r="UH50" s="274"/>
      <c r="UI50" s="274"/>
      <c r="UJ50" s="274"/>
      <c r="UK50" s="274"/>
      <c r="UL50" s="274"/>
      <c r="UM50" s="274"/>
      <c r="UN50" s="274"/>
      <c r="UO50" s="274"/>
      <c r="UP50" s="274"/>
      <c r="UQ50" s="274"/>
      <c r="UR50" s="274"/>
      <c r="US50" s="274"/>
      <c r="UT50" s="274"/>
      <c r="UU50" s="274"/>
      <c r="UV50" s="274"/>
      <c r="UW50" s="274"/>
      <c r="UX50" s="274"/>
      <c r="UY50" s="274"/>
      <c r="UZ50" s="274"/>
      <c r="VA50" s="274"/>
      <c r="VB50" s="274"/>
      <c r="VC50" s="274"/>
      <c r="VD50" s="274"/>
      <c r="VE50" s="274"/>
      <c r="VF50" s="274"/>
      <c r="VG50" s="274"/>
      <c r="VH50" s="274"/>
      <c r="VI50" s="274"/>
      <c r="VJ50" s="274"/>
      <c r="VK50" s="274"/>
      <c r="VL50" s="274"/>
      <c r="VM50" s="274"/>
      <c r="VN50" s="274"/>
      <c r="VO50" s="274"/>
      <c r="VP50" s="274"/>
      <c r="VQ50" s="274"/>
      <c r="VR50" s="276"/>
      <c r="VS50" s="276"/>
      <c r="VT50" s="276"/>
      <c r="VU50" s="276"/>
      <c r="VV50" s="276"/>
      <c r="VW50" s="148"/>
      <c r="VX50" s="148"/>
      <c r="VY50" s="148"/>
      <c r="VZ50" s="148"/>
      <c r="WA50" s="148"/>
      <c r="WB50" s="274"/>
      <c r="WC50" s="274"/>
      <c r="WD50" s="274"/>
      <c r="WE50" s="274"/>
      <c r="WF50" s="148"/>
      <c r="WG50" s="148"/>
      <c r="WH50" s="148"/>
      <c r="WI50" s="148"/>
      <c r="WJ50" s="148"/>
      <c r="WK50" s="148"/>
      <c r="WL50" s="148"/>
      <c r="WM50" s="148"/>
      <c r="WN50" s="148"/>
      <c r="WO50" s="148"/>
      <c r="WP50" s="148"/>
      <c r="WQ50" s="148"/>
      <c r="WR50" s="148"/>
      <c r="WS50" s="148"/>
      <c r="WT50" s="148"/>
      <c r="WU50" s="148"/>
      <c r="WV50" s="148"/>
      <c r="WW50" s="148"/>
      <c r="WX50" s="148"/>
      <c r="WY50" s="148"/>
      <c r="WZ50" s="148"/>
      <c r="XA50" s="148"/>
      <c r="XB50" s="148"/>
      <c r="XC50" s="148"/>
      <c r="XD50" s="148"/>
      <c r="XE50" s="148"/>
      <c r="XF50" s="148"/>
      <c r="XG50" s="148"/>
      <c r="XH50" s="274"/>
      <c r="XI50" s="274"/>
      <c r="XJ50" s="274"/>
      <c r="XK50" s="274"/>
      <c r="XL50" s="274"/>
      <c r="XM50" s="148"/>
      <c r="XN50" s="148"/>
      <c r="XO50" s="148"/>
      <c r="XP50" s="148"/>
      <c r="XQ50" s="148"/>
      <c r="XR50" s="148"/>
      <c r="XS50" s="148"/>
      <c r="XT50" s="148"/>
      <c r="XU50" s="148"/>
      <c r="XV50" s="148"/>
      <c r="XW50" s="148"/>
      <c r="XX50" s="148"/>
      <c r="XY50" s="148"/>
      <c r="XZ50" s="274"/>
      <c r="YA50" s="274"/>
      <c r="YB50" s="274"/>
      <c r="YC50" s="274"/>
      <c r="YD50" s="274"/>
      <c r="YE50" s="274"/>
      <c r="YF50" s="274"/>
      <c r="YG50" s="274"/>
      <c r="YH50" s="274"/>
      <c r="YI50" s="277"/>
      <c r="YJ50" s="277"/>
      <c r="YK50" s="274"/>
      <c r="YL50" s="274"/>
      <c r="YM50" s="274"/>
      <c r="YN50" s="274"/>
      <c r="YO50" s="274"/>
      <c r="YP50" s="274"/>
      <c r="YQ50" s="274"/>
      <c r="YR50" s="274"/>
      <c r="YS50" s="274"/>
      <c r="YT50" s="274"/>
      <c r="YU50" s="274"/>
      <c r="YV50" s="274"/>
      <c r="YW50" s="148"/>
      <c r="YX50" s="148"/>
      <c r="YY50" s="148"/>
      <c r="YZ50" s="148"/>
      <c r="ZA50" s="148"/>
      <c r="ZB50" s="148"/>
      <c r="ZC50" s="148"/>
      <c r="ZD50" s="148"/>
      <c r="ZE50" s="148"/>
      <c r="ZF50" s="148"/>
      <c r="ZG50" s="148"/>
      <c r="ZH50" s="148"/>
      <c r="ZI50" s="148"/>
      <c r="ZJ50" s="148"/>
      <c r="ZK50" s="148"/>
      <c r="ZL50" s="148"/>
      <c r="ZM50" s="148"/>
      <c r="ZN50" s="274"/>
      <c r="ZO50" s="274"/>
      <c r="ZP50" s="274"/>
      <c r="ZQ50" s="274"/>
      <c r="ZR50" s="274"/>
      <c r="ZS50" s="274"/>
      <c r="ZT50" s="274"/>
      <c r="ZU50" s="274"/>
      <c r="ZV50" s="274"/>
      <c r="ZW50" s="274"/>
      <c r="ZX50" s="274"/>
      <c r="ZY50" s="274"/>
      <c r="ZZ50" s="274"/>
      <c r="AAA50" s="274"/>
      <c r="AAB50" s="274"/>
      <c r="AAC50" s="274"/>
      <c r="AAD50" s="274"/>
      <c r="AAE50" s="274"/>
      <c r="AAF50" s="274"/>
      <c r="AAG50" s="274"/>
    </row>
    <row r="51" spans="1:709" s="292" customFormat="1" ht="16.350000000000001" customHeight="1">
      <c r="A51" s="278" t="str">
        <f>IF('1'!$A$1=1,D51,F51)</f>
        <v xml:space="preserve"> З 2014 року дані подаються без урахування тимчасово окупованої російською федерацією території України.</v>
      </c>
      <c r="B51" s="279"/>
      <c r="C51" s="280"/>
      <c r="D51" s="281" t="s">
        <v>166</v>
      </c>
      <c r="E51" s="282"/>
      <c r="F51" s="281" t="s">
        <v>165</v>
      </c>
      <c r="G51" s="283"/>
      <c r="H51" s="283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7"/>
      <c r="EE51" s="287"/>
      <c r="EF51" s="287"/>
      <c r="EG51" s="287"/>
      <c r="EH51" s="287"/>
      <c r="EI51" s="287"/>
      <c r="EJ51" s="287"/>
      <c r="EK51" s="287"/>
      <c r="EL51" s="287"/>
      <c r="EM51" s="287"/>
      <c r="EN51" s="287"/>
      <c r="EO51" s="287"/>
      <c r="EP51" s="287"/>
      <c r="EQ51" s="287"/>
      <c r="ER51" s="287"/>
      <c r="ES51" s="287"/>
      <c r="ET51" s="287"/>
      <c r="EU51" s="287"/>
      <c r="EV51" s="287"/>
      <c r="EW51" s="287"/>
      <c r="EX51" s="287"/>
      <c r="EY51" s="287"/>
      <c r="EZ51" s="287"/>
      <c r="FA51" s="287"/>
      <c r="FB51" s="287"/>
      <c r="FC51" s="287"/>
      <c r="FD51" s="287"/>
      <c r="FE51" s="287"/>
      <c r="FF51" s="287"/>
      <c r="FG51" s="287"/>
      <c r="FH51" s="287"/>
      <c r="FI51" s="287"/>
      <c r="FJ51" s="287"/>
      <c r="FK51" s="287"/>
      <c r="FL51" s="287"/>
      <c r="FM51" s="287"/>
      <c r="FN51" s="287"/>
      <c r="FO51" s="287"/>
      <c r="FP51" s="287"/>
      <c r="FQ51" s="287"/>
      <c r="FR51" s="287"/>
      <c r="FS51" s="287"/>
      <c r="FT51" s="287"/>
      <c r="FU51" s="287"/>
      <c r="FV51" s="287"/>
      <c r="FW51" s="287"/>
      <c r="FX51" s="287"/>
      <c r="FY51" s="287"/>
      <c r="FZ51" s="287"/>
      <c r="GA51" s="287"/>
      <c r="GB51" s="287"/>
      <c r="GC51" s="287"/>
      <c r="GD51" s="287"/>
      <c r="GE51" s="287"/>
      <c r="GF51" s="287"/>
      <c r="GG51" s="287"/>
      <c r="GH51" s="287"/>
      <c r="GI51" s="287"/>
      <c r="GJ51" s="287"/>
      <c r="GK51" s="287"/>
      <c r="GL51" s="287"/>
      <c r="GM51" s="287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8"/>
      <c r="HJ51" s="288"/>
      <c r="HK51" s="288"/>
      <c r="HL51" s="288"/>
      <c r="HM51" s="284"/>
      <c r="HN51" s="284"/>
      <c r="HO51" s="284"/>
      <c r="HP51" s="284"/>
      <c r="HQ51" s="284"/>
      <c r="HR51" s="284"/>
      <c r="HS51" s="284"/>
      <c r="HT51" s="284"/>
      <c r="HU51" s="287"/>
      <c r="HV51" s="287"/>
      <c r="HW51" s="287"/>
      <c r="HX51" s="287"/>
      <c r="HY51" s="287"/>
      <c r="HZ51" s="287"/>
      <c r="IA51" s="287"/>
      <c r="IB51" s="287"/>
      <c r="IC51" s="287"/>
      <c r="ID51" s="287"/>
      <c r="IE51" s="287"/>
      <c r="IF51" s="287"/>
      <c r="IG51" s="287"/>
      <c r="IH51" s="288"/>
      <c r="II51" s="288"/>
      <c r="IJ51" s="284"/>
      <c r="IK51" s="284"/>
      <c r="IL51" s="284"/>
      <c r="IM51" s="284"/>
      <c r="IN51" s="284"/>
      <c r="IO51" s="284"/>
      <c r="IP51" s="284"/>
      <c r="IQ51" s="287"/>
      <c r="IR51" s="288"/>
      <c r="IS51" s="288"/>
      <c r="IT51" s="288"/>
      <c r="IU51" s="288"/>
      <c r="IV51" s="288"/>
      <c r="IW51" s="287"/>
      <c r="IX51" s="287"/>
      <c r="IY51" s="287"/>
      <c r="IZ51" s="287"/>
      <c r="JA51" s="287"/>
      <c r="JB51" s="287"/>
      <c r="JC51" s="287"/>
      <c r="JD51" s="287"/>
      <c r="JE51" s="287"/>
      <c r="JF51" s="287"/>
      <c r="JG51" s="287"/>
      <c r="JH51" s="287"/>
      <c r="JI51" s="287"/>
      <c r="JJ51" s="287"/>
      <c r="JK51" s="287"/>
      <c r="JL51" s="287"/>
      <c r="JM51" s="287"/>
      <c r="JN51" s="287"/>
      <c r="JO51" s="287"/>
      <c r="JP51" s="287"/>
      <c r="JQ51" s="287"/>
      <c r="JR51" s="287"/>
      <c r="JS51" s="287"/>
      <c r="JT51" s="287"/>
      <c r="JU51" s="287"/>
      <c r="JV51" s="287"/>
      <c r="JW51" s="287"/>
      <c r="JX51" s="287"/>
      <c r="JY51" s="287"/>
      <c r="JZ51" s="287"/>
      <c r="KA51" s="287"/>
      <c r="KB51" s="287"/>
      <c r="KC51" s="287"/>
      <c r="KD51" s="287"/>
      <c r="KE51" s="287"/>
      <c r="KF51" s="287"/>
      <c r="KG51" s="287"/>
      <c r="KH51" s="287"/>
      <c r="KI51" s="287"/>
      <c r="KJ51" s="287"/>
      <c r="KK51" s="287"/>
      <c r="KL51" s="287"/>
      <c r="KM51" s="287"/>
      <c r="KN51" s="287"/>
      <c r="KO51" s="287"/>
      <c r="KP51" s="287"/>
      <c r="KQ51" s="287"/>
      <c r="KR51" s="287"/>
      <c r="KS51" s="287"/>
      <c r="KT51" s="287"/>
      <c r="KU51" s="287"/>
      <c r="KV51" s="287"/>
      <c r="KW51" s="287"/>
      <c r="KX51" s="287"/>
      <c r="KY51" s="287"/>
      <c r="KZ51" s="287"/>
      <c r="LA51" s="287"/>
      <c r="LB51" s="287"/>
      <c r="LC51" s="287"/>
      <c r="LD51" s="287"/>
      <c r="LE51" s="287"/>
      <c r="LF51" s="287"/>
      <c r="LG51" s="287"/>
      <c r="LH51" s="287"/>
      <c r="LI51" s="287"/>
      <c r="LJ51" s="287"/>
      <c r="LK51" s="287"/>
      <c r="LL51" s="287"/>
      <c r="LM51" s="287"/>
      <c r="LN51" s="287"/>
      <c r="LO51" s="287"/>
      <c r="LP51" s="287"/>
      <c r="LQ51" s="287"/>
      <c r="LR51" s="287"/>
      <c r="LS51" s="287"/>
      <c r="LT51" s="287"/>
      <c r="LU51" s="287"/>
      <c r="LV51" s="287"/>
      <c r="LW51" s="287"/>
      <c r="LX51" s="287"/>
      <c r="LY51" s="287"/>
      <c r="LZ51" s="287"/>
      <c r="MA51" s="287"/>
      <c r="MB51" s="287"/>
      <c r="MC51" s="287"/>
      <c r="MD51" s="287"/>
      <c r="ME51" s="287"/>
      <c r="MF51" s="287"/>
      <c r="MG51" s="287"/>
      <c r="MH51" s="287"/>
      <c r="MI51" s="287"/>
      <c r="MJ51" s="287"/>
      <c r="MK51" s="287"/>
      <c r="ML51" s="287"/>
      <c r="MM51" s="287"/>
      <c r="MN51" s="287"/>
      <c r="MO51" s="287"/>
      <c r="MP51" s="287"/>
      <c r="MQ51" s="287"/>
      <c r="MR51" s="287"/>
      <c r="MS51" s="287"/>
      <c r="MT51" s="287"/>
      <c r="MU51" s="287"/>
      <c r="MV51" s="287"/>
      <c r="MW51" s="287"/>
      <c r="MX51" s="287"/>
      <c r="MY51" s="287"/>
      <c r="MZ51" s="287"/>
      <c r="NA51" s="287"/>
      <c r="NB51" s="287"/>
      <c r="NC51" s="287"/>
      <c r="ND51" s="287"/>
      <c r="NE51" s="287"/>
      <c r="NF51" s="287"/>
      <c r="NG51" s="287"/>
      <c r="NH51" s="287"/>
      <c r="NI51" s="287"/>
      <c r="NJ51" s="287"/>
      <c r="NK51" s="287"/>
      <c r="NL51" s="287"/>
      <c r="NM51" s="287"/>
      <c r="NN51" s="287"/>
      <c r="NO51" s="287"/>
      <c r="NP51" s="287"/>
      <c r="NQ51" s="287"/>
      <c r="NR51" s="287"/>
      <c r="NS51" s="287"/>
      <c r="NT51" s="287"/>
      <c r="NU51" s="287"/>
      <c r="NV51" s="287"/>
      <c r="NW51" s="287"/>
      <c r="NX51" s="287"/>
      <c r="NY51" s="287"/>
      <c r="NZ51" s="287"/>
      <c r="OA51" s="287"/>
      <c r="OB51" s="287"/>
      <c r="OC51" s="287"/>
      <c r="OD51" s="287"/>
      <c r="OE51" s="287"/>
      <c r="OF51" s="287"/>
      <c r="OG51" s="287"/>
      <c r="OH51" s="287"/>
      <c r="OI51" s="287"/>
      <c r="OJ51" s="287"/>
      <c r="OK51" s="287"/>
      <c r="OL51" s="287"/>
      <c r="OM51" s="287"/>
      <c r="ON51" s="287"/>
      <c r="OO51" s="287"/>
      <c r="OP51" s="287"/>
      <c r="OQ51" s="287"/>
      <c r="OR51" s="287"/>
      <c r="OS51" s="287"/>
      <c r="OT51" s="287"/>
      <c r="OU51" s="287"/>
      <c r="OV51" s="287"/>
      <c r="OW51" s="287"/>
      <c r="OX51" s="287"/>
      <c r="OY51" s="287"/>
      <c r="OZ51" s="287"/>
      <c r="PA51" s="287"/>
      <c r="PB51" s="287"/>
      <c r="PC51" s="287"/>
      <c r="PD51" s="287"/>
      <c r="PE51" s="287"/>
      <c r="PF51" s="287"/>
      <c r="PG51" s="287"/>
      <c r="PH51" s="287"/>
      <c r="PI51" s="287"/>
      <c r="PJ51" s="287"/>
      <c r="PK51" s="287"/>
      <c r="PL51" s="287"/>
      <c r="PM51" s="287"/>
      <c r="PN51" s="287"/>
      <c r="PO51" s="287"/>
      <c r="PP51" s="287"/>
      <c r="PQ51" s="287"/>
      <c r="PR51" s="287"/>
      <c r="PS51" s="287"/>
      <c r="PT51" s="287"/>
      <c r="PU51" s="287"/>
      <c r="PV51" s="287"/>
      <c r="PW51" s="287"/>
      <c r="PX51" s="287"/>
      <c r="PY51" s="287"/>
      <c r="PZ51" s="287"/>
      <c r="QA51" s="287"/>
      <c r="QB51" s="287"/>
      <c r="QC51" s="287"/>
      <c r="QD51" s="288"/>
      <c r="QE51" s="288"/>
      <c r="QF51" s="288"/>
      <c r="QG51" s="288"/>
      <c r="QH51" s="288"/>
      <c r="QI51" s="288"/>
      <c r="QJ51" s="288"/>
      <c r="QK51" s="288"/>
      <c r="QL51" s="288"/>
      <c r="QM51" s="287"/>
      <c r="QN51" s="287"/>
      <c r="QO51" s="287"/>
      <c r="QP51" s="287"/>
      <c r="QQ51" s="287"/>
      <c r="QR51" s="287"/>
      <c r="QS51" s="287"/>
      <c r="QT51" s="287"/>
      <c r="QU51" s="287"/>
      <c r="QV51" s="287"/>
      <c r="QW51" s="287"/>
      <c r="QX51" s="287"/>
      <c r="QY51" s="287"/>
      <c r="QZ51" s="287"/>
      <c r="RA51" s="287"/>
      <c r="RB51" s="287"/>
      <c r="RC51" s="287"/>
      <c r="RD51" s="287"/>
      <c r="RE51" s="287"/>
      <c r="RF51" s="287"/>
      <c r="RG51" s="287"/>
      <c r="RH51" s="287"/>
      <c r="RI51" s="287"/>
      <c r="RJ51" s="287"/>
      <c r="RK51" s="287"/>
      <c r="RL51" s="287"/>
      <c r="RM51" s="287"/>
      <c r="RN51" s="287"/>
      <c r="RO51" s="287"/>
      <c r="RP51" s="287"/>
      <c r="RQ51" s="287"/>
      <c r="RR51" s="287"/>
      <c r="RS51" s="287"/>
      <c r="RT51" s="287"/>
      <c r="RU51" s="287"/>
      <c r="RV51" s="287"/>
      <c r="RW51" s="287"/>
      <c r="RX51" s="287"/>
      <c r="RY51" s="287"/>
      <c r="RZ51" s="287"/>
      <c r="SA51" s="287"/>
      <c r="SB51" s="287"/>
      <c r="SC51" s="287"/>
      <c r="SD51" s="288"/>
      <c r="SE51" s="288"/>
      <c r="SF51" s="288"/>
      <c r="SG51" s="288"/>
      <c r="SH51" s="288"/>
      <c r="SI51" s="288"/>
      <c r="SJ51" s="288"/>
      <c r="SK51" s="288"/>
      <c r="SL51" s="287"/>
      <c r="SM51" s="287"/>
      <c r="SN51" s="288"/>
      <c r="SO51" s="288"/>
      <c r="SP51" s="288"/>
      <c r="SQ51" s="288"/>
      <c r="SR51" s="288"/>
      <c r="SS51" s="288"/>
      <c r="ST51" s="288"/>
      <c r="SU51" s="288"/>
      <c r="SV51" s="288"/>
      <c r="SW51" s="287"/>
      <c r="SX51" s="287"/>
      <c r="SY51" s="287"/>
      <c r="SZ51" s="287"/>
      <c r="TA51" s="287"/>
      <c r="TB51" s="287"/>
      <c r="TC51" s="287"/>
      <c r="TD51" s="287"/>
      <c r="TE51" s="287"/>
      <c r="TF51" s="287"/>
      <c r="TG51" s="287"/>
      <c r="TH51" s="287"/>
      <c r="TI51" s="287"/>
      <c r="TJ51" s="287"/>
      <c r="TK51" s="287"/>
      <c r="TL51" s="287"/>
      <c r="TM51" s="287"/>
      <c r="TN51" s="287"/>
      <c r="TO51" s="287"/>
      <c r="TP51" s="287"/>
      <c r="TQ51" s="287"/>
      <c r="TR51" s="287"/>
      <c r="TS51" s="287"/>
      <c r="TT51" s="287"/>
      <c r="TU51" s="287"/>
      <c r="TV51" s="287"/>
      <c r="TW51" s="287"/>
      <c r="TX51" s="287"/>
      <c r="TY51" s="287"/>
      <c r="TZ51" s="287"/>
      <c r="UA51" s="287"/>
      <c r="UB51" s="287"/>
      <c r="UC51" s="287"/>
      <c r="UD51" s="287"/>
      <c r="UE51" s="287"/>
      <c r="UF51" s="287"/>
      <c r="UG51" s="287"/>
      <c r="UH51" s="287"/>
      <c r="UI51" s="287"/>
      <c r="UJ51" s="287"/>
      <c r="UK51" s="287"/>
      <c r="UL51" s="287"/>
      <c r="UM51" s="287"/>
      <c r="UN51" s="287"/>
      <c r="UO51" s="287"/>
      <c r="UP51" s="287"/>
      <c r="UQ51" s="287"/>
      <c r="UR51" s="287"/>
      <c r="US51" s="287"/>
      <c r="UT51" s="287"/>
      <c r="UU51" s="287"/>
      <c r="UV51" s="287"/>
      <c r="UW51" s="287"/>
      <c r="UX51" s="287"/>
      <c r="UY51" s="287"/>
      <c r="UZ51" s="287"/>
      <c r="VA51" s="287"/>
      <c r="VB51" s="287"/>
      <c r="VC51" s="287"/>
      <c r="VD51" s="287"/>
      <c r="VE51" s="287"/>
      <c r="VF51" s="287"/>
      <c r="VG51" s="287"/>
      <c r="VH51" s="287"/>
      <c r="VI51" s="287"/>
      <c r="VJ51" s="287"/>
      <c r="VK51" s="287"/>
      <c r="VL51" s="287"/>
      <c r="VM51" s="287"/>
      <c r="VN51" s="287"/>
      <c r="VO51" s="287"/>
      <c r="VP51" s="287"/>
      <c r="VQ51" s="287"/>
      <c r="VR51" s="289"/>
      <c r="VS51" s="289"/>
      <c r="VT51" s="289"/>
      <c r="VU51" s="289"/>
      <c r="VV51" s="289"/>
      <c r="VW51" s="284"/>
      <c r="VX51" s="284"/>
      <c r="VY51" s="284"/>
      <c r="VZ51" s="284"/>
      <c r="WA51" s="284"/>
      <c r="WB51" s="287"/>
      <c r="WC51" s="287"/>
      <c r="WD51" s="287"/>
      <c r="WE51" s="287"/>
      <c r="WF51" s="284"/>
      <c r="WG51" s="284"/>
      <c r="WH51" s="284"/>
      <c r="WI51" s="284"/>
      <c r="WJ51" s="284"/>
      <c r="WK51" s="284"/>
      <c r="WL51" s="284"/>
      <c r="WM51" s="284"/>
      <c r="WN51" s="284"/>
      <c r="WO51" s="284"/>
      <c r="WP51" s="284"/>
      <c r="WQ51" s="284"/>
      <c r="WR51" s="284"/>
      <c r="WS51" s="284"/>
      <c r="WT51" s="284"/>
      <c r="WU51" s="284"/>
      <c r="WV51" s="284"/>
      <c r="WW51" s="284"/>
      <c r="WX51" s="284"/>
      <c r="WY51" s="284"/>
      <c r="WZ51" s="284"/>
      <c r="XA51" s="284"/>
      <c r="XB51" s="284"/>
      <c r="XC51" s="284"/>
      <c r="XD51" s="284"/>
      <c r="XE51" s="284"/>
      <c r="XF51" s="284"/>
      <c r="XG51" s="284"/>
      <c r="XH51" s="287"/>
      <c r="XI51" s="287"/>
      <c r="XJ51" s="287"/>
      <c r="XK51" s="287"/>
      <c r="XL51" s="287"/>
      <c r="XM51" s="284"/>
      <c r="XN51" s="284"/>
      <c r="XO51" s="284"/>
      <c r="XP51" s="284"/>
      <c r="XQ51" s="284"/>
      <c r="XR51" s="284"/>
      <c r="XS51" s="284"/>
      <c r="XT51" s="284"/>
      <c r="XU51" s="284"/>
      <c r="XV51" s="284"/>
      <c r="XW51" s="284"/>
      <c r="XX51" s="284"/>
      <c r="XY51" s="284"/>
      <c r="XZ51" s="287"/>
      <c r="YA51" s="287"/>
      <c r="YB51" s="287"/>
      <c r="YC51" s="287"/>
      <c r="YD51" s="287"/>
      <c r="YE51" s="287"/>
      <c r="YF51" s="287"/>
      <c r="YG51" s="287"/>
      <c r="YH51" s="287"/>
      <c r="YI51" s="287"/>
      <c r="YJ51" s="287"/>
      <c r="YK51" s="287"/>
      <c r="YL51" s="287"/>
      <c r="YM51" s="287"/>
      <c r="YN51" s="287"/>
      <c r="YO51" s="287"/>
      <c r="YP51" s="287"/>
      <c r="YQ51" s="287"/>
      <c r="YR51" s="287"/>
      <c r="YS51" s="287"/>
      <c r="YT51" s="287"/>
      <c r="YU51" s="287"/>
      <c r="YV51" s="287"/>
      <c r="YW51" s="284"/>
      <c r="YX51" s="284"/>
      <c r="YY51" s="284"/>
      <c r="YZ51" s="284"/>
      <c r="ZA51" s="284"/>
      <c r="ZB51" s="284"/>
      <c r="ZC51" s="284"/>
      <c r="ZD51" s="284"/>
      <c r="ZE51" s="284"/>
      <c r="ZF51" s="284"/>
      <c r="ZG51" s="284"/>
      <c r="ZH51" s="284"/>
      <c r="ZI51" s="284"/>
      <c r="ZJ51" s="284"/>
      <c r="ZK51" s="284"/>
      <c r="ZL51" s="284"/>
      <c r="ZM51" s="284"/>
      <c r="ZN51" s="287"/>
      <c r="ZO51" s="287"/>
      <c r="ZP51" s="287"/>
      <c r="ZQ51" s="290"/>
      <c r="ZR51" s="290"/>
      <c r="ZS51" s="290"/>
      <c r="ZT51" s="290"/>
      <c r="ZU51" s="291"/>
      <c r="ZV51" s="291"/>
      <c r="ZW51" s="291"/>
      <c r="ZX51" s="291"/>
      <c r="ZY51" s="291"/>
      <c r="ZZ51" s="291"/>
      <c r="AAA51" s="291"/>
      <c r="AAB51" s="291"/>
      <c r="AAC51" s="291"/>
      <c r="AAD51" s="291"/>
      <c r="AAE51" s="291"/>
      <c r="AAF51" s="291"/>
      <c r="AAG51" s="291"/>
    </row>
    <row r="52" spans="1:709" ht="16.8" customHeight="1">
      <c r="A52" s="293" t="str">
        <f>IF('1'!$A$1=1,D52,F52)</f>
        <v xml:space="preserve"> В окремих випадках сума складових може не дорівнювати підсумку у зв’язку з округленням даних.</v>
      </c>
      <c r="D52" s="293" t="s">
        <v>124</v>
      </c>
      <c r="F52" s="293" t="s">
        <v>125</v>
      </c>
    </row>
    <row r="57" spans="1:709">
      <c r="E57" s="293"/>
    </row>
  </sheetData>
  <sortState ref="A8:B43">
    <sortCondition ref="A43"/>
  </sortState>
  <mergeCells count="24">
    <mergeCell ref="AY5:AY6"/>
    <mergeCell ref="AX5:AX6"/>
    <mergeCell ref="AE5:AH5"/>
    <mergeCell ref="AI5:AL5"/>
    <mergeCell ref="AQ5:AQ6"/>
    <mergeCell ref="AR5:AR6"/>
    <mergeCell ref="AS5:AS6"/>
    <mergeCell ref="AT5:AT6"/>
    <mergeCell ref="AU5:AU6"/>
    <mergeCell ref="AV5:AV6"/>
    <mergeCell ref="AW5:AW6"/>
    <mergeCell ref="AM5:AP5"/>
    <mergeCell ref="AA5:AD5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V5"/>
    <mergeCell ref="W5:Z5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RK53"/>
  <sheetViews>
    <sheetView zoomScale="47" zoomScaleNormal="47" workbookViewId="0">
      <selection activeCell="R13" sqref="R13"/>
    </sheetView>
  </sheetViews>
  <sheetFormatPr defaultColWidth="8" defaultRowHeight="13.2" outlineLevelCol="2"/>
  <cols>
    <col min="1" max="1" width="6.44140625" style="295" customWidth="1"/>
    <col min="2" max="2" width="38.5546875" style="295" customWidth="1"/>
    <col min="3" max="3" width="4.44140625" style="296" hidden="1" customWidth="1" outlineLevel="2"/>
    <col min="4" max="4" width="15.44140625" style="296" hidden="1" customWidth="1" outlineLevel="2"/>
    <col min="5" max="5" width="4.44140625" style="296" hidden="1" customWidth="1" outlineLevel="2"/>
    <col min="6" max="6" width="17.109375" style="296" hidden="1" customWidth="1" outlineLevel="2"/>
    <col min="7" max="7" width="9" style="279" hidden="1" customWidth="1" outlineLevel="1" collapsed="1"/>
    <col min="8" max="18" width="9" style="279" hidden="1" customWidth="1" outlineLevel="1"/>
    <col min="19" max="22" width="9" style="298" hidden="1" customWidth="1" outlineLevel="1"/>
    <col min="23" max="23" width="9" style="298" customWidth="1" collapsed="1"/>
    <col min="24" max="42" width="9" style="298" customWidth="1"/>
    <col min="43" max="49" width="10.77734375" style="299" hidden="1" customWidth="1" outlineLevel="1"/>
    <col min="50" max="50" width="12.77734375" style="422" customWidth="1" collapsed="1"/>
    <col min="51" max="51" width="12.77734375" style="299" customWidth="1"/>
    <col min="52" max="81" width="8" style="299" customWidth="1"/>
    <col min="82" max="95" width="8" style="451" customWidth="1"/>
    <col min="96" max="112" width="8" style="300" customWidth="1"/>
    <col min="113" max="120" width="8" style="299" customWidth="1"/>
    <col min="121" max="126" width="8" style="300" customWidth="1"/>
    <col min="127" max="178" width="8" style="299" customWidth="1"/>
    <col min="179" max="188" width="8" style="300" customWidth="1"/>
    <col min="189" max="247" width="8" style="299" customWidth="1"/>
    <col min="248" max="254" width="8" style="300" customWidth="1"/>
    <col min="255" max="264" width="8" style="193" customWidth="1"/>
    <col min="265" max="265" width="12.5546875" style="193" customWidth="1"/>
    <col min="266" max="266" width="10.33203125" style="193" customWidth="1"/>
    <col min="267" max="276" width="8" style="193" customWidth="1"/>
    <col min="277" max="277" width="25.33203125" style="193" customWidth="1"/>
    <col min="278" max="312" width="8" style="193" customWidth="1"/>
    <col min="313" max="342" width="8" style="295" customWidth="1"/>
    <col min="343" max="345" width="8" style="193" customWidth="1"/>
    <col min="346" max="346" width="10.44140625" style="193" customWidth="1"/>
    <col min="347" max="347" width="12.5546875" style="193" customWidth="1"/>
    <col min="348" max="389" width="8" style="193" customWidth="1"/>
    <col min="390" max="390" width="14.33203125" style="193" customWidth="1"/>
    <col min="391" max="391" width="8" style="193" customWidth="1"/>
    <col min="392" max="429" width="8" style="301" customWidth="1"/>
    <col min="430" max="430" width="8.44140625" style="193" customWidth="1"/>
    <col min="431" max="432" width="8" style="193" customWidth="1"/>
    <col min="433" max="448" width="8" style="201"/>
    <col min="449" max="449" width="36.5546875" style="201" customWidth="1"/>
    <col min="450" max="450" width="48.5546875" style="201" customWidth="1"/>
    <col min="451" max="451" width="27.6640625" style="193" customWidth="1"/>
    <col min="452" max="453" width="8" style="193"/>
    <col min="454" max="454" width="8" style="193" customWidth="1"/>
    <col min="455" max="455" width="7.5546875" style="193" customWidth="1"/>
    <col min="456" max="456" width="10.44140625" style="193" customWidth="1"/>
    <col min="457" max="457" width="8" style="193" customWidth="1"/>
    <col min="458" max="458" width="8" style="193"/>
    <col min="459" max="459" width="10.109375" style="193" customWidth="1"/>
    <col min="460" max="460" width="14.33203125" style="193" customWidth="1"/>
    <col min="461" max="461" width="17.5546875" style="193" customWidth="1"/>
    <col min="462" max="462" width="16.5546875" style="193" customWidth="1"/>
    <col min="463" max="463" width="19.44140625" style="193" customWidth="1"/>
    <col min="464" max="479" width="8" style="193"/>
    <col min="480" max="16384" width="8" style="295"/>
  </cols>
  <sheetData>
    <row r="1" spans="1:479">
      <c r="A1" s="294" t="str">
        <f>IF('1'!$A$1=1,QT2,QT8)</f>
        <v>до змісту</v>
      </c>
      <c r="H1" s="297"/>
      <c r="O1" s="297"/>
      <c r="P1" s="297"/>
      <c r="V1" s="184"/>
      <c r="W1" s="164"/>
      <c r="X1" s="165"/>
      <c r="Y1" s="165"/>
      <c r="Z1" s="165"/>
      <c r="AA1" s="165"/>
      <c r="AB1" s="299"/>
      <c r="AC1" s="165"/>
      <c r="AD1" s="165"/>
      <c r="AE1" s="165"/>
      <c r="AF1" s="165"/>
      <c r="AG1" s="114"/>
      <c r="AH1" s="165"/>
      <c r="AI1" s="165"/>
      <c r="AJ1" s="166"/>
      <c r="AK1" s="167"/>
      <c r="AL1" s="166"/>
      <c r="AM1" s="166"/>
      <c r="AN1" s="166"/>
      <c r="AO1" s="166"/>
      <c r="AP1" s="166"/>
      <c r="IQ1" s="300" t="s">
        <v>126</v>
      </c>
      <c r="IT1" s="300" t="s">
        <v>127</v>
      </c>
      <c r="IU1" s="300"/>
      <c r="IV1" s="300"/>
    </row>
    <row r="2" spans="1:479">
      <c r="A2" s="302" t="str">
        <f>IF('1'!$A$1=1,QT3,QT9)</f>
        <v>1.5 Динаміка імпорту товарів у розрізі країн світу*</v>
      </c>
      <c r="G2" s="303"/>
      <c r="H2" s="304"/>
      <c r="P2" s="180"/>
      <c r="Q2" s="181"/>
      <c r="AF2" s="305"/>
      <c r="AJ2" s="305"/>
      <c r="IP2" s="300" t="s">
        <v>82</v>
      </c>
      <c r="IQ2" s="300" t="s">
        <v>24</v>
      </c>
      <c r="IU2" s="300"/>
      <c r="IV2" s="300"/>
      <c r="IZ2" s="193" t="s">
        <v>82</v>
      </c>
      <c r="JA2" s="193" t="s">
        <v>24</v>
      </c>
      <c r="JC2" s="193" t="s">
        <v>83</v>
      </c>
      <c r="JF2" s="193" t="s">
        <v>84</v>
      </c>
      <c r="QT2" s="306" t="s">
        <v>128</v>
      </c>
      <c r="QU2" s="306"/>
      <c r="QV2" s="306"/>
      <c r="QW2" s="306"/>
      <c r="QX2" s="306"/>
      <c r="QY2" s="306"/>
      <c r="QZ2" s="306"/>
    </row>
    <row r="3" spans="1:479">
      <c r="A3" s="307" t="str">
        <f>IF('1'!$A$1=1,QT4,QU4)</f>
        <v>(відповідно до КПБ6)</v>
      </c>
      <c r="G3" s="308"/>
      <c r="H3" s="309"/>
      <c r="K3" s="310"/>
      <c r="T3" s="305"/>
      <c r="U3" s="305"/>
      <c r="Y3" s="305"/>
      <c r="AC3" s="305"/>
      <c r="IU3" s="300"/>
      <c r="IV3" s="300"/>
      <c r="QM3" s="311"/>
      <c r="QT3" s="306" t="s">
        <v>224</v>
      </c>
      <c r="QU3" s="306"/>
      <c r="QV3" s="306"/>
      <c r="QW3" s="306"/>
      <c r="QX3" s="306"/>
      <c r="QY3" s="306"/>
      <c r="QZ3" s="306"/>
    </row>
    <row r="4" spans="1:479" ht="17.7" customHeight="1">
      <c r="A4" s="123" t="str">
        <f>IF('1'!$A$1=1," Млн грн","Million UAH")</f>
        <v xml:space="preserve"> Млн грн</v>
      </c>
      <c r="B4" s="312"/>
      <c r="C4" s="313"/>
      <c r="D4" s="313"/>
      <c r="E4" s="313"/>
      <c r="F4" s="31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14"/>
      <c r="T4" s="315"/>
      <c r="U4" s="315"/>
      <c r="V4" s="315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JP4" s="202" t="s">
        <v>92</v>
      </c>
      <c r="JQ4" s="174"/>
      <c r="JR4" s="174"/>
      <c r="JS4" s="207" t="s">
        <v>101</v>
      </c>
      <c r="JT4" s="174"/>
      <c r="NF4" s="193" t="s">
        <v>129</v>
      </c>
      <c r="NJ4" s="193" t="s">
        <v>130</v>
      </c>
      <c r="QL4" s="201"/>
      <c r="QM4" s="201"/>
      <c r="QT4" s="306" t="s">
        <v>85</v>
      </c>
      <c r="QU4" s="316" t="s">
        <v>86</v>
      </c>
      <c r="QV4" s="306"/>
      <c r="QW4" s="306"/>
      <c r="QX4" s="306"/>
      <c r="QY4" s="306"/>
      <c r="QZ4" s="306"/>
    </row>
    <row r="5" spans="1:479" ht="6" hidden="1" customHeight="1">
      <c r="B5" s="317"/>
      <c r="C5" s="318"/>
      <c r="D5" s="318"/>
      <c r="E5" s="318"/>
      <c r="F5" s="318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QL5" s="201"/>
      <c r="QM5" s="201"/>
      <c r="QT5" s="306" t="s">
        <v>131</v>
      </c>
      <c r="QU5" s="306"/>
      <c r="QV5" s="306"/>
      <c r="QW5" s="306"/>
      <c r="QX5" s="306"/>
      <c r="QY5" s="306"/>
      <c r="QZ5" s="306"/>
    </row>
    <row r="6" spans="1:479" ht="18" customHeight="1">
      <c r="A6" s="513" t="str">
        <f>IF('1'!$A$1=1,C6,E6)</f>
        <v>№</v>
      </c>
      <c r="B6" s="515" t="str">
        <f>IF('1'!$A$1=1,D6,F6)</f>
        <v>Країни</v>
      </c>
      <c r="C6" s="517" t="s">
        <v>132</v>
      </c>
      <c r="D6" s="511" t="s">
        <v>39</v>
      </c>
      <c r="E6" s="511" t="s">
        <v>40</v>
      </c>
      <c r="F6" s="511" t="s">
        <v>41</v>
      </c>
      <c r="G6" s="519">
        <v>2015</v>
      </c>
      <c r="H6" s="520"/>
      <c r="I6" s="520"/>
      <c r="J6" s="520"/>
      <c r="K6" s="519">
        <v>2016</v>
      </c>
      <c r="L6" s="520"/>
      <c r="M6" s="520"/>
      <c r="N6" s="520"/>
      <c r="O6" s="519">
        <v>2017</v>
      </c>
      <c r="P6" s="520"/>
      <c r="Q6" s="520"/>
      <c r="R6" s="520"/>
      <c r="S6" s="519">
        <v>2018</v>
      </c>
      <c r="T6" s="520"/>
      <c r="U6" s="520"/>
      <c r="V6" s="521"/>
      <c r="W6" s="500">
        <v>2019</v>
      </c>
      <c r="X6" s="501"/>
      <c r="Y6" s="501"/>
      <c r="Z6" s="502"/>
      <c r="AA6" s="500">
        <v>2020</v>
      </c>
      <c r="AB6" s="501"/>
      <c r="AC6" s="501"/>
      <c r="AD6" s="502"/>
      <c r="AE6" s="500">
        <v>2021</v>
      </c>
      <c r="AF6" s="501"/>
      <c r="AG6" s="501"/>
      <c r="AH6" s="502"/>
      <c r="AI6" s="500">
        <v>2022</v>
      </c>
      <c r="AJ6" s="501"/>
      <c r="AK6" s="501"/>
      <c r="AL6" s="502"/>
      <c r="AM6" s="500">
        <v>2023</v>
      </c>
      <c r="AN6" s="501"/>
      <c r="AO6" s="501"/>
      <c r="AP6" s="502"/>
      <c r="AQ6" s="506">
        <v>2015</v>
      </c>
      <c r="AR6" s="506">
        <v>2016</v>
      </c>
      <c r="AS6" s="506">
        <v>2017</v>
      </c>
      <c r="AT6" s="506">
        <v>2018</v>
      </c>
      <c r="AU6" s="506">
        <v>2019</v>
      </c>
      <c r="AV6" s="506">
        <v>2020</v>
      </c>
      <c r="AW6" s="506">
        <v>2021</v>
      </c>
      <c r="AX6" s="522">
        <v>2022</v>
      </c>
      <c r="AY6" s="503">
        <v>2023</v>
      </c>
      <c r="MH6" s="228" t="s">
        <v>82</v>
      </c>
      <c r="MI6" s="187" t="s">
        <v>24</v>
      </c>
      <c r="MJ6" s="188"/>
      <c r="MK6" s="189" t="s">
        <v>99</v>
      </c>
      <c r="ML6" s="189"/>
      <c r="MM6" s="189"/>
      <c r="MN6" s="189" t="s">
        <v>100</v>
      </c>
      <c r="MO6" s="189"/>
      <c r="MP6" s="189"/>
      <c r="PT6" s="320" t="s">
        <v>82</v>
      </c>
      <c r="PU6" s="193" t="s">
        <v>24</v>
      </c>
      <c r="PV6" s="193"/>
      <c r="PW6" s="193"/>
      <c r="PX6" s="193"/>
      <c r="PY6" s="193"/>
      <c r="PZ6" s="193"/>
      <c r="QA6" s="193"/>
      <c r="QB6" s="193"/>
      <c r="QC6" s="193"/>
      <c r="QD6" s="193"/>
      <c r="QH6" s="321" t="s">
        <v>133</v>
      </c>
      <c r="QI6" s="321" t="s">
        <v>134</v>
      </c>
      <c r="QL6" s="201"/>
      <c r="QM6" s="321" t="s">
        <v>135</v>
      </c>
      <c r="QN6" s="321" t="s">
        <v>136</v>
      </c>
      <c r="QR6" s="322" t="s">
        <v>137</v>
      </c>
      <c r="QS6" s="322" t="s">
        <v>138</v>
      </c>
      <c r="QT6" s="448" t="s">
        <v>131</v>
      </c>
      <c r="QU6" s="306"/>
      <c r="QV6" s="306"/>
      <c r="QW6" s="306"/>
      <c r="QX6" s="306"/>
      <c r="QY6" s="306"/>
      <c r="QZ6" s="306"/>
    </row>
    <row r="7" spans="1:479" ht="53.7" customHeight="1">
      <c r="A7" s="514"/>
      <c r="B7" s="516"/>
      <c r="C7" s="518"/>
      <c r="D7" s="512"/>
      <c r="E7" s="512"/>
      <c r="F7" s="512"/>
      <c r="G7" s="214" t="s">
        <v>96</v>
      </c>
      <c r="H7" s="214" t="s">
        <v>27</v>
      </c>
      <c r="I7" s="214" t="s">
        <v>97</v>
      </c>
      <c r="J7" s="214" t="s">
        <v>98</v>
      </c>
      <c r="K7" s="214" t="s">
        <v>96</v>
      </c>
      <c r="L7" s="214" t="s">
        <v>27</v>
      </c>
      <c r="M7" s="214" t="s">
        <v>97</v>
      </c>
      <c r="N7" s="214" t="s">
        <v>98</v>
      </c>
      <c r="O7" s="214" t="s">
        <v>96</v>
      </c>
      <c r="P7" s="214" t="s">
        <v>27</v>
      </c>
      <c r="Q7" s="214" t="s">
        <v>97</v>
      </c>
      <c r="R7" s="214" t="s">
        <v>98</v>
      </c>
      <c r="S7" s="214" t="s">
        <v>96</v>
      </c>
      <c r="T7" s="214" t="s">
        <v>27</v>
      </c>
      <c r="U7" s="215" t="s">
        <v>97</v>
      </c>
      <c r="V7" s="214" t="s">
        <v>98</v>
      </c>
      <c r="W7" s="215" t="s">
        <v>96</v>
      </c>
      <c r="X7" s="214" t="s">
        <v>27</v>
      </c>
      <c r="Y7" s="215" t="s">
        <v>97</v>
      </c>
      <c r="Z7" s="214" t="s">
        <v>98</v>
      </c>
      <c r="AA7" s="216" t="s">
        <v>96</v>
      </c>
      <c r="AB7" s="216" t="s">
        <v>27</v>
      </c>
      <c r="AC7" s="216" t="s">
        <v>97</v>
      </c>
      <c r="AD7" s="217" t="s">
        <v>98</v>
      </c>
      <c r="AE7" s="215" t="s">
        <v>96</v>
      </c>
      <c r="AF7" s="215" t="s">
        <v>27</v>
      </c>
      <c r="AG7" s="215" t="s">
        <v>97</v>
      </c>
      <c r="AH7" s="215" t="s">
        <v>98</v>
      </c>
      <c r="AI7" s="215" t="s">
        <v>96</v>
      </c>
      <c r="AJ7" s="215" t="s">
        <v>27</v>
      </c>
      <c r="AK7" s="215" t="s">
        <v>97</v>
      </c>
      <c r="AL7" s="215" t="s">
        <v>98</v>
      </c>
      <c r="AM7" s="440" t="s">
        <v>96</v>
      </c>
      <c r="AN7" s="440" t="s">
        <v>27</v>
      </c>
      <c r="AO7" s="440" t="s">
        <v>97</v>
      </c>
      <c r="AP7" s="440" t="s">
        <v>98</v>
      </c>
      <c r="AQ7" s="507"/>
      <c r="AR7" s="507"/>
      <c r="AS7" s="507"/>
      <c r="AT7" s="507"/>
      <c r="AU7" s="507"/>
      <c r="AV7" s="507"/>
      <c r="AW7" s="507"/>
      <c r="AX7" s="523"/>
      <c r="AY7" s="504"/>
      <c r="JE7" s="311"/>
      <c r="MT7" s="193" t="s">
        <v>94</v>
      </c>
      <c r="MW7" s="193" t="s">
        <v>95</v>
      </c>
      <c r="QI7" s="311" t="s">
        <v>104</v>
      </c>
      <c r="QJ7" s="311"/>
      <c r="QK7" s="311"/>
      <c r="QL7" s="193" t="s">
        <v>139</v>
      </c>
      <c r="QT7" s="306"/>
      <c r="QU7" s="306"/>
      <c r="QV7" s="306"/>
      <c r="QW7" s="306"/>
      <c r="QX7" s="306"/>
      <c r="QY7" s="306"/>
      <c r="QZ7" s="306"/>
    </row>
    <row r="8" spans="1:479" ht="22.05" customHeight="1">
      <c r="A8" s="443"/>
      <c r="B8" s="323"/>
      <c r="C8" s="324"/>
      <c r="D8" s="324"/>
      <c r="E8" s="324"/>
      <c r="F8" s="324"/>
      <c r="G8" s="327">
        <v>192562.57034304072</v>
      </c>
      <c r="H8" s="325">
        <v>175160.60445021244</v>
      </c>
      <c r="I8" s="325">
        <v>190794.80224247373</v>
      </c>
      <c r="J8" s="325">
        <v>209707.34605819156</v>
      </c>
      <c r="K8" s="325">
        <v>209097.11406130396</v>
      </c>
      <c r="L8" s="325">
        <v>201428.08962859341</v>
      </c>
      <c r="M8" s="325">
        <v>245436.94354114361</v>
      </c>
      <c r="N8" s="325">
        <v>284291.32963365829</v>
      </c>
      <c r="O8" s="325">
        <v>283959.50312183157</v>
      </c>
      <c r="P8" s="325">
        <v>283893.63681615255</v>
      </c>
      <c r="Q8" s="325">
        <v>308564.16796782374</v>
      </c>
      <c r="R8" s="325">
        <v>363157.04458342469</v>
      </c>
      <c r="S8" s="325">
        <v>324123.0731498127</v>
      </c>
      <c r="T8" s="325">
        <v>324697.01869042229</v>
      </c>
      <c r="U8" s="325">
        <v>393012.27720134164</v>
      </c>
      <c r="V8" s="325">
        <v>426996.85923457646</v>
      </c>
      <c r="W8" s="325">
        <v>354307.48781515192</v>
      </c>
      <c r="X8" s="325">
        <v>362838.00670393161</v>
      </c>
      <c r="Y8" s="325">
        <v>385560.24793892843</v>
      </c>
      <c r="Z8" s="325">
        <v>381707.8980440991</v>
      </c>
      <c r="AA8" s="325">
        <v>321881.24830506532</v>
      </c>
      <c r="AB8" s="325">
        <v>277980.1329776349</v>
      </c>
      <c r="AC8" s="325">
        <v>357982.39337649953</v>
      </c>
      <c r="AD8" s="325">
        <v>432858.09100180346</v>
      </c>
      <c r="AE8" s="325">
        <v>394548.17575580889</v>
      </c>
      <c r="AF8" s="325">
        <v>418513.13333423133</v>
      </c>
      <c r="AG8" s="325">
        <v>496280.51722887513</v>
      </c>
      <c r="AH8" s="325">
        <v>573552.85775490839</v>
      </c>
      <c r="AI8" s="325">
        <v>378575.1794975599</v>
      </c>
      <c r="AJ8" s="325">
        <v>306711.74768128351</v>
      </c>
      <c r="AK8" s="325">
        <v>465836.87563118589</v>
      </c>
      <c r="AL8" s="325">
        <v>575124.84033804084</v>
      </c>
      <c r="AM8" s="325">
        <v>557254.58266790898</v>
      </c>
      <c r="AN8" s="325">
        <v>521506.62768367038</v>
      </c>
      <c r="AO8" s="325">
        <v>569262.82339932281</v>
      </c>
      <c r="AP8" s="325">
        <v>607107.38437674765</v>
      </c>
      <c r="AQ8" s="325">
        <f t="shared" ref="AQ8:AQ28" si="0">G8+H8+I8+J8</f>
        <v>768225.32309391838</v>
      </c>
      <c r="AR8" s="325">
        <f t="shared" ref="AR8:AR28" si="1">K8+L8+M8+N8</f>
        <v>940253.47686469927</v>
      </c>
      <c r="AS8" s="325">
        <f t="shared" ref="AS8:AS28" si="2">O8+P8+Q8+R8</f>
        <v>1239574.3524892326</v>
      </c>
      <c r="AT8" s="325">
        <f t="shared" ref="AT8:AT28" si="3">S8+T8+U8+V8</f>
        <v>1468829.2282761531</v>
      </c>
      <c r="AU8" s="325">
        <f t="shared" ref="AU8:AU28" si="4">W8+X8+Y8+Z8</f>
        <v>1484413.6405021111</v>
      </c>
      <c r="AV8" s="325">
        <f t="shared" ref="AV8:AV28" si="5">AA8+AB8+AC8+AD8</f>
        <v>1390701.8656610032</v>
      </c>
      <c r="AW8" s="325">
        <f t="shared" ref="AW8:AW28" si="6">AE8+AF8+AG8+AH8</f>
        <v>1882894.6840738235</v>
      </c>
      <c r="AX8" s="325">
        <f t="shared" ref="AX8:AX28" si="7">AI8+AJ8+AK8+AL8</f>
        <v>1726248.6431480702</v>
      </c>
      <c r="AY8" s="326">
        <f>AM8+AN8+AO8+AP8</f>
        <v>2255131.4181276499</v>
      </c>
      <c r="JE8" s="311"/>
      <c r="PP8" s="321" t="s">
        <v>137</v>
      </c>
      <c r="QI8" s="311"/>
      <c r="QJ8" s="311"/>
      <c r="QK8" s="311"/>
      <c r="QO8" s="321" t="s">
        <v>137</v>
      </c>
      <c r="QT8" s="456" t="s">
        <v>140</v>
      </c>
      <c r="QX8" s="306"/>
      <c r="QY8" s="306"/>
      <c r="QZ8" s="306"/>
    </row>
    <row r="9" spans="1:479" ht="20.100000000000001" customHeight="1">
      <c r="A9" s="361">
        <v>1</v>
      </c>
      <c r="B9" s="241" t="str">
        <f>IF('1'!$A$1=1,D9,F9)</f>
        <v>Китай</v>
      </c>
      <c r="C9" s="368"/>
      <c r="D9" s="410" t="s">
        <v>171</v>
      </c>
      <c r="E9" s="410"/>
      <c r="F9" s="410" t="s">
        <v>42</v>
      </c>
      <c r="G9" s="249">
        <v>21821.108539820249</v>
      </c>
      <c r="H9" s="250">
        <v>14703.139332294892</v>
      </c>
      <c r="I9" s="250">
        <v>19359.902722747553</v>
      </c>
      <c r="J9" s="250">
        <v>23187.702765745409</v>
      </c>
      <c r="K9" s="250">
        <v>25654.716708612399</v>
      </c>
      <c r="L9" s="250">
        <v>23836.915684798889</v>
      </c>
      <c r="M9" s="250">
        <v>31347.950674469779</v>
      </c>
      <c r="N9" s="250">
        <v>34135.780891307702</v>
      </c>
      <c r="O9" s="250">
        <v>33181.684918602485</v>
      </c>
      <c r="P9" s="250">
        <v>32436.370507628031</v>
      </c>
      <c r="Q9" s="250">
        <v>36148.732864651502</v>
      </c>
      <c r="R9" s="250">
        <v>41899.283833810201</v>
      </c>
      <c r="S9" s="250">
        <v>40743.450485913098</v>
      </c>
      <c r="T9" s="250">
        <v>37723.193038174402</v>
      </c>
      <c r="U9" s="250">
        <v>56447.8509340128</v>
      </c>
      <c r="V9" s="250">
        <v>64334.959452901909</v>
      </c>
      <c r="W9" s="250">
        <v>52783.238620592296</v>
      </c>
      <c r="X9" s="250">
        <v>49042.434364968503</v>
      </c>
      <c r="Y9" s="250">
        <v>65771.539257455705</v>
      </c>
      <c r="Z9" s="250">
        <v>61254.670848233</v>
      </c>
      <c r="AA9" s="250">
        <v>46213.484484070104</v>
      </c>
      <c r="AB9" s="250">
        <v>44756.666029940003</v>
      </c>
      <c r="AC9" s="250">
        <v>57027.900470628403</v>
      </c>
      <c r="AD9" s="250">
        <v>68178.046562439908</v>
      </c>
      <c r="AE9" s="250">
        <v>60670.712009736606</v>
      </c>
      <c r="AF9" s="250">
        <v>59753.850708927697</v>
      </c>
      <c r="AG9" s="250">
        <v>76858.465149689393</v>
      </c>
      <c r="AH9" s="250">
        <v>87672.678535408006</v>
      </c>
      <c r="AI9" s="250">
        <v>56132.149808289629</v>
      </c>
      <c r="AJ9" s="250">
        <v>38415.350265180132</v>
      </c>
      <c r="AK9" s="250">
        <v>75333.430606127702</v>
      </c>
      <c r="AL9" s="250">
        <v>102823.2446827157</v>
      </c>
      <c r="AM9" s="250">
        <v>91018.3252616182</v>
      </c>
      <c r="AN9" s="250">
        <v>75991.184922743894</v>
      </c>
      <c r="AO9" s="250">
        <v>94175.710710195388</v>
      </c>
      <c r="AP9" s="250">
        <v>109416.9241486024</v>
      </c>
      <c r="AQ9" s="250">
        <f t="shared" si="0"/>
        <v>79071.853360608104</v>
      </c>
      <c r="AR9" s="250">
        <f t="shared" si="1"/>
        <v>114975.36395918876</v>
      </c>
      <c r="AS9" s="250">
        <f t="shared" si="2"/>
        <v>143666.0721246922</v>
      </c>
      <c r="AT9" s="250">
        <f t="shared" si="3"/>
        <v>199249.4539110022</v>
      </c>
      <c r="AU9" s="250">
        <f t="shared" si="4"/>
        <v>228851.8830912495</v>
      </c>
      <c r="AV9" s="250">
        <f t="shared" si="5"/>
        <v>216176.09754707842</v>
      </c>
      <c r="AW9" s="250">
        <f t="shared" si="6"/>
        <v>284955.70640376169</v>
      </c>
      <c r="AX9" s="250">
        <f t="shared" si="7"/>
        <v>272704.17536231317</v>
      </c>
      <c r="AY9" s="426">
        <f t="shared" ref="AY9:AY44" si="8">AM9+AN9+AO9+AP9</f>
        <v>370602.14504315989</v>
      </c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8"/>
      <c r="DJ9" s="328"/>
      <c r="DK9" s="328"/>
      <c r="DL9" s="328"/>
      <c r="DM9" s="328"/>
      <c r="DN9" s="328"/>
      <c r="DO9" s="328"/>
      <c r="DP9" s="328"/>
      <c r="DQ9" s="329"/>
      <c r="DR9" s="329"/>
      <c r="DS9" s="329"/>
      <c r="DT9" s="329"/>
      <c r="DU9" s="329"/>
      <c r="DV9" s="329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9"/>
      <c r="IO9" s="329"/>
      <c r="IP9" s="329"/>
      <c r="IQ9" s="329"/>
      <c r="IR9" s="329"/>
      <c r="IS9" s="329"/>
      <c r="IT9" s="329"/>
      <c r="IU9" s="330"/>
      <c r="IV9" s="330"/>
      <c r="IW9" s="330"/>
      <c r="IX9" s="330"/>
      <c r="IY9" s="330"/>
      <c r="IZ9" s="330"/>
      <c r="JA9" s="330" t="str">
        <f>IF('[13]1'!$A$1=1,QT17,QW17)</f>
        <v xml:space="preserve"> 2021 у % до 2020</v>
      </c>
      <c r="JB9" s="330"/>
      <c r="JC9" s="330"/>
      <c r="JD9" s="330"/>
      <c r="JE9" s="331"/>
      <c r="JF9" s="330"/>
      <c r="JG9" s="330"/>
      <c r="JH9" s="330"/>
      <c r="JI9" s="330"/>
      <c r="JJ9" s="330"/>
      <c r="JK9" s="330"/>
      <c r="JL9" s="330"/>
      <c r="JM9" s="330"/>
      <c r="JN9" s="330"/>
      <c r="JO9" s="330"/>
      <c r="JP9" s="330"/>
      <c r="JQ9" s="330"/>
      <c r="JR9" s="330"/>
      <c r="JS9" s="330"/>
      <c r="JT9" s="330"/>
      <c r="JU9" s="330"/>
      <c r="JV9" s="330"/>
      <c r="JW9" s="330"/>
      <c r="JX9" s="330"/>
      <c r="JY9" s="330"/>
      <c r="JZ9" s="330"/>
      <c r="KA9" s="330"/>
      <c r="KB9" s="330"/>
      <c r="KC9" s="330"/>
      <c r="KD9" s="330"/>
      <c r="KE9" s="330"/>
      <c r="KF9" s="330"/>
      <c r="KG9" s="330"/>
      <c r="KH9" s="330"/>
      <c r="KI9" s="330"/>
      <c r="KJ9" s="330"/>
      <c r="KK9" s="330"/>
      <c r="KL9" s="330"/>
      <c r="KM9" s="330"/>
      <c r="KN9" s="330"/>
      <c r="KO9" s="330"/>
      <c r="KP9" s="330"/>
      <c r="KQ9" s="330"/>
      <c r="KR9" s="330"/>
      <c r="KS9" s="330"/>
      <c r="KT9" s="330"/>
      <c r="KU9" s="330"/>
      <c r="KV9" s="330"/>
      <c r="KW9" s="330"/>
      <c r="KX9" s="330"/>
      <c r="KY9" s="330"/>
      <c r="KZ9" s="330"/>
      <c r="LA9" s="332"/>
      <c r="LB9" s="332"/>
      <c r="LC9" s="332"/>
      <c r="LD9" s="332"/>
      <c r="LE9" s="332"/>
      <c r="LF9" s="332"/>
      <c r="LG9" s="332"/>
      <c r="LH9" s="332"/>
      <c r="LI9" s="332"/>
      <c r="LJ9" s="332"/>
      <c r="LK9" s="332"/>
      <c r="LL9" s="332"/>
      <c r="LM9" s="332"/>
      <c r="LN9" s="332"/>
      <c r="LO9" s="332"/>
      <c r="LP9" s="332"/>
      <c r="LQ9" s="332"/>
      <c r="LR9" s="332"/>
      <c r="LS9" s="332"/>
      <c r="LT9" s="332"/>
      <c r="LU9" s="332"/>
      <c r="LV9" s="332"/>
      <c r="LW9" s="332"/>
      <c r="LX9" s="332"/>
      <c r="LY9" s="332"/>
      <c r="LZ9" s="332"/>
      <c r="MA9" s="332"/>
      <c r="MB9" s="332"/>
      <c r="MC9" s="332"/>
      <c r="MD9" s="332"/>
      <c r="ME9" s="330"/>
      <c r="MF9" s="330"/>
      <c r="MG9" s="330"/>
      <c r="MH9" s="330"/>
      <c r="MI9" s="330"/>
      <c r="MJ9" s="330"/>
      <c r="MK9" s="330"/>
      <c r="ML9" s="330"/>
      <c r="MM9" s="330"/>
      <c r="MN9" s="330"/>
      <c r="MO9" s="330"/>
      <c r="MP9" s="330"/>
      <c r="MQ9" s="330"/>
      <c r="MR9" s="330"/>
      <c r="MS9" s="330"/>
      <c r="MT9" s="330"/>
      <c r="MU9" s="330"/>
      <c r="MV9" s="330"/>
      <c r="MW9" s="330"/>
      <c r="MX9" s="330"/>
      <c r="MY9" s="330"/>
      <c r="MZ9" s="330"/>
      <c r="NA9" s="330"/>
      <c r="NB9" s="330"/>
      <c r="NC9" s="330"/>
      <c r="ND9" s="330"/>
      <c r="NE9" s="330"/>
      <c r="NF9" s="330"/>
      <c r="NG9" s="330"/>
      <c r="NH9" s="330"/>
      <c r="NI9" s="330"/>
      <c r="NJ9" s="330"/>
      <c r="NK9" s="330"/>
      <c r="NL9" s="330"/>
      <c r="NM9" s="330"/>
      <c r="NN9" s="330"/>
      <c r="NO9" s="330"/>
      <c r="NP9" s="330"/>
      <c r="NQ9" s="330"/>
      <c r="NR9" s="330"/>
      <c r="NS9" s="330"/>
      <c r="NT9" s="330"/>
      <c r="NU9" s="330"/>
      <c r="QI9" s="311"/>
      <c r="QJ9" s="311"/>
      <c r="QK9" s="311"/>
      <c r="QM9" s="311"/>
      <c r="QT9" s="193" t="s">
        <v>225</v>
      </c>
      <c r="QX9" s="306"/>
      <c r="QY9" s="306"/>
      <c r="QZ9" s="306"/>
    </row>
    <row r="10" spans="1:479" ht="20.100000000000001" customHeight="1">
      <c r="A10" s="361">
        <v>2</v>
      </c>
      <c r="B10" s="241" t="str">
        <f>IF('1'!$A$1=1,D10,F10)</f>
        <v>Польща</v>
      </c>
      <c r="C10" s="247"/>
      <c r="D10" s="390" t="s">
        <v>185</v>
      </c>
      <c r="E10" s="390"/>
      <c r="F10" s="390" t="s">
        <v>43</v>
      </c>
      <c r="G10" s="249">
        <v>9257.8258768509495</v>
      </c>
      <c r="H10" s="250">
        <v>10698.21869208733</v>
      </c>
      <c r="I10" s="250">
        <v>11840.65602615822</v>
      </c>
      <c r="J10" s="250">
        <v>12595.901900409779</v>
      </c>
      <c r="K10" s="250">
        <v>12047.155368353899</v>
      </c>
      <c r="L10" s="250">
        <v>14017.9150182791</v>
      </c>
      <c r="M10" s="250">
        <v>15575.494896534301</v>
      </c>
      <c r="N10" s="250">
        <v>18543.246344048301</v>
      </c>
      <c r="O10" s="250">
        <v>16738.547946926719</v>
      </c>
      <c r="P10" s="250">
        <v>19639.576435558229</v>
      </c>
      <c r="Q10" s="250">
        <v>19286.875945943579</v>
      </c>
      <c r="R10" s="250">
        <v>24350.527080004238</v>
      </c>
      <c r="S10" s="250">
        <v>19380.74649951352</v>
      </c>
      <c r="T10" s="250">
        <v>19691.435102043491</v>
      </c>
      <c r="U10" s="250">
        <v>23574.616253795408</v>
      </c>
      <c r="V10" s="250">
        <v>24204.720032544279</v>
      </c>
      <c r="W10" s="250">
        <v>23208.104298608228</v>
      </c>
      <c r="X10" s="250">
        <v>22204.237774685462</v>
      </c>
      <c r="Y10" s="250">
        <v>26057.748639873582</v>
      </c>
      <c r="Z10" s="250">
        <v>24422.509258054262</v>
      </c>
      <c r="AA10" s="250">
        <v>22800.729596405959</v>
      </c>
      <c r="AB10" s="250">
        <v>20089.895020745258</v>
      </c>
      <c r="AC10" s="250">
        <v>28876.053123254282</v>
      </c>
      <c r="AD10" s="250">
        <v>31506.823675134699</v>
      </c>
      <c r="AE10" s="250">
        <v>26959.672368453372</v>
      </c>
      <c r="AF10" s="250">
        <v>30472.269244383984</v>
      </c>
      <c r="AG10" s="250">
        <v>32439.4979547611</v>
      </c>
      <c r="AH10" s="250">
        <v>35931.582487456704</v>
      </c>
      <c r="AI10" s="250">
        <v>23653.377833218263</v>
      </c>
      <c r="AJ10" s="250">
        <v>33962.335718254471</v>
      </c>
      <c r="AK10" s="250">
        <v>52529.241763458194</v>
      </c>
      <c r="AL10" s="250">
        <v>63327.957811882297</v>
      </c>
      <c r="AM10" s="250">
        <v>54842.400621769702</v>
      </c>
      <c r="AN10" s="250">
        <v>59042.883665792804</v>
      </c>
      <c r="AO10" s="250">
        <v>59137.242455211403</v>
      </c>
      <c r="AP10" s="250">
        <v>59212.584580152099</v>
      </c>
      <c r="AQ10" s="250">
        <f t="shared" si="0"/>
        <v>44392.602495506275</v>
      </c>
      <c r="AR10" s="250">
        <f t="shared" si="1"/>
        <v>60183.811627215604</v>
      </c>
      <c r="AS10" s="250">
        <f t="shared" si="2"/>
        <v>80015.527408432768</v>
      </c>
      <c r="AT10" s="250">
        <f t="shared" si="3"/>
        <v>86851.517887896698</v>
      </c>
      <c r="AU10" s="250">
        <f t="shared" si="4"/>
        <v>95892.599971221527</v>
      </c>
      <c r="AV10" s="250">
        <f t="shared" si="5"/>
        <v>103273.5014155402</v>
      </c>
      <c r="AW10" s="250">
        <f t="shared" si="6"/>
        <v>125803.02205505516</v>
      </c>
      <c r="AX10" s="250">
        <f t="shared" si="7"/>
        <v>173472.91312681325</v>
      </c>
      <c r="AY10" s="426">
        <f t="shared" si="8"/>
        <v>232235.11132292601</v>
      </c>
      <c r="CW10" s="188" t="s">
        <v>154</v>
      </c>
      <c r="CX10" s="369"/>
      <c r="CY10" s="369"/>
      <c r="CZ10" s="188" t="s">
        <v>155</v>
      </c>
      <c r="JE10" s="235"/>
      <c r="JF10" s="235"/>
      <c r="JG10" s="235"/>
      <c r="JH10" s="235"/>
      <c r="JI10" s="235"/>
      <c r="JJ10" s="235"/>
      <c r="JK10" s="235"/>
      <c r="JL10" s="235"/>
      <c r="JM10" s="235"/>
      <c r="QS10" s="311"/>
      <c r="QT10" s="333"/>
      <c r="QU10" s="333"/>
      <c r="QV10" s="333"/>
      <c r="QW10" s="333"/>
      <c r="QX10" s="306"/>
      <c r="QY10" s="306"/>
      <c r="QZ10" s="306"/>
    </row>
    <row r="11" spans="1:479" ht="20.100000000000001" customHeight="1">
      <c r="A11" s="361">
        <v>3</v>
      </c>
      <c r="B11" s="241" t="str">
        <f>IF('1'!$A$1=1,D11,F11)</f>
        <v>Німеччина</v>
      </c>
      <c r="C11" s="247"/>
      <c r="D11" s="390" t="s">
        <v>186</v>
      </c>
      <c r="E11" s="390"/>
      <c r="F11" s="390" t="s">
        <v>47</v>
      </c>
      <c r="G11" s="249">
        <v>21191.543441125868</v>
      </c>
      <c r="H11" s="250">
        <v>17562.043209456162</v>
      </c>
      <c r="I11" s="250">
        <v>20576.029474115941</v>
      </c>
      <c r="J11" s="250">
        <v>19224.012662877707</v>
      </c>
      <c r="K11" s="250">
        <v>22378.137229829819</v>
      </c>
      <c r="L11" s="250">
        <v>21102.62292136543</v>
      </c>
      <c r="M11" s="250">
        <v>26427.141299734289</v>
      </c>
      <c r="N11" s="250">
        <v>30358.39261103687</v>
      </c>
      <c r="O11" s="250">
        <v>31974.416937015456</v>
      </c>
      <c r="P11" s="250">
        <v>32031.69375733101</v>
      </c>
      <c r="Q11" s="250">
        <v>34487.603023234798</v>
      </c>
      <c r="R11" s="250">
        <v>34226.443139698997</v>
      </c>
      <c r="S11" s="250">
        <v>33910.930245294898</v>
      </c>
      <c r="T11" s="250">
        <v>35685.402215261391</v>
      </c>
      <c r="U11" s="250">
        <v>43606.289850675799</v>
      </c>
      <c r="V11" s="250">
        <v>36710.299767160897</v>
      </c>
      <c r="W11" s="250">
        <v>34448.616256725341</v>
      </c>
      <c r="X11" s="250">
        <v>39668.053764409895</v>
      </c>
      <c r="Y11" s="250">
        <v>37083.490634853602</v>
      </c>
      <c r="Z11" s="250">
        <v>32742.2334947657</v>
      </c>
      <c r="AA11" s="250">
        <v>34534.876775727105</v>
      </c>
      <c r="AB11" s="250">
        <v>25484.359463282999</v>
      </c>
      <c r="AC11" s="250">
        <v>35782.550176770601</v>
      </c>
      <c r="AD11" s="250">
        <v>37897.759735816202</v>
      </c>
      <c r="AE11" s="250">
        <v>32190.911451664571</v>
      </c>
      <c r="AF11" s="250">
        <v>39188.045617762502</v>
      </c>
      <c r="AG11" s="250">
        <v>44738.513417294198</v>
      </c>
      <c r="AH11" s="250">
        <v>44122.242222512199</v>
      </c>
      <c r="AI11" s="250">
        <v>30533.106984389393</v>
      </c>
      <c r="AJ11" s="250">
        <v>33983.25420777408</v>
      </c>
      <c r="AK11" s="250">
        <v>35549.806279483098</v>
      </c>
      <c r="AL11" s="250">
        <v>38436.775795159097</v>
      </c>
      <c r="AM11" s="250">
        <v>45343.458043123203</v>
      </c>
      <c r="AN11" s="250">
        <v>42085.707718290898</v>
      </c>
      <c r="AO11" s="250">
        <v>45880.363872321002</v>
      </c>
      <c r="AP11" s="250">
        <v>43798.487873595703</v>
      </c>
      <c r="AQ11" s="250">
        <f t="shared" si="0"/>
        <v>78553.628787575683</v>
      </c>
      <c r="AR11" s="250">
        <f t="shared" si="1"/>
        <v>100266.29406196642</v>
      </c>
      <c r="AS11" s="250">
        <f t="shared" si="2"/>
        <v>132720.15685728026</v>
      </c>
      <c r="AT11" s="250">
        <f t="shared" si="3"/>
        <v>149912.92207839299</v>
      </c>
      <c r="AU11" s="250">
        <f t="shared" si="4"/>
        <v>143942.39415075455</v>
      </c>
      <c r="AV11" s="250">
        <f t="shared" si="5"/>
        <v>133699.54615159691</v>
      </c>
      <c r="AW11" s="250">
        <f t="shared" si="6"/>
        <v>160239.71270923346</v>
      </c>
      <c r="AX11" s="250">
        <f t="shared" si="7"/>
        <v>138502.94326680567</v>
      </c>
      <c r="AY11" s="426">
        <f t="shared" si="8"/>
        <v>177108.01750733081</v>
      </c>
      <c r="JE11" s="187" t="s">
        <v>82</v>
      </c>
      <c r="JF11" s="187" t="s">
        <v>24</v>
      </c>
      <c r="JG11" s="188"/>
      <c r="JH11" s="189" t="s">
        <v>99</v>
      </c>
      <c r="JI11" s="189"/>
      <c r="JJ11" s="189"/>
      <c r="JK11" s="189" t="s">
        <v>100</v>
      </c>
      <c r="JL11" s="189"/>
      <c r="JM11" s="189"/>
      <c r="QI11" s="311"/>
      <c r="QJ11" s="311"/>
      <c r="QK11" s="311"/>
      <c r="QT11" s="448" t="s">
        <v>141</v>
      </c>
      <c r="QU11" s="334"/>
      <c r="QV11" s="334"/>
      <c r="QW11" s="334"/>
      <c r="QX11" s="306"/>
      <c r="QY11" s="306"/>
      <c r="QZ11" s="306"/>
    </row>
    <row r="12" spans="1:479" ht="20.100000000000001" customHeight="1">
      <c r="A12" s="361">
        <v>4</v>
      </c>
      <c r="B12" s="241" t="str">
        <f>IF('1'!$A$1=1,D12,F12)</f>
        <v>Туреччина</v>
      </c>
      <c r="C12" s="247"/>
      <c r="D12" s="390" t="s">
        <v>172</v>
      </c>
      <c r="E12" s="390"/>
      <c r="F12" s="390" t="s">
        <v>44</v>
      </c>
      <c r="G12" s="249">
        <v>4378.33748467853</v>
      </c>
      <c r="H12" s="250">
        <v>3215.3699540646503</v>
      </c>
      <c r="I12" s="250">
        <v>4037.7054415687198</v>
      </c>
      <c r="J12" s="250">
        <v>6309.8557154372793</v>
      </c>
      <c r="K12" s="250">
        <v>6958.6434582604797</v>
      </c>
      <c r="L12" s="250">
        <v>5713.0524447640501</v>
      </c>
      <c r="M12" s="250">
        <v>5821.5423232840494</v>
      </c>
      <c r="N12" s="250">
        <v>8573.4001772023603</v>
      </c>
      <c r="O12" s="250">
        <v>8075.7725125513598</v>
      </c>
      <c r="P12" s="250">
        <v>6729.8099481658701</v>
      </c>
      <c r="Q12" s="250">
        <v>6547.5696144810099</v>
      </c>
      <c r="R12" s="250">
        <v>10915.845323492998</v>
      </c>
      <c r="S12" s="250">
        <v>9917.8080738747594</v>
      </c>
      <c r="T12" s="250">
        <v>8678.3609355807403</v>
      </c>
      <c r="U12" s="250">
        <v>10922.169526088621</v>
      </c>
      <c r="V12" s="250">
        <v>15699.8773648514</v>
      </c>
      <c r="W12" s="250">
        <v>12221.389386670609</v>
      </c>
      <c r="X12" s="250">
        <v>11792.376943879559</v>
      </c>
      <c r="Y12" s="250">
        <v>13121.31895319618</v>
      </c>
      <c r="Z12" s="250">
        <v>21781.223871602699</v>
      </c>
      <c r="AA12" s="250">
        <v>14830.64448064442</v>
      </c>
      <c r="AB12" s="250">
        <v>13084.674797818061</v>
      </c>
      <c r="AC12" s="250">
        <v>15759.583732444407</v>
      </c>
      <c r="AD12" s="250">
        <v>20494.157556944891</v>
      </c>
      <c r="AE12" s="250">
        <v>17060.340971523899</v>
      </c>
      <c r="AF12" s="250">
        <v>19203.634763489041</v>
      </c>
      <c r="AG12" s="250">
        <v>24079.195178700971</v>
      </c>
      <c r="AH12" s="250">
        <v>26330.812986833698</v>
      </c>
      <c r="AI12" s="250">
        <v>16885.983091818896</v>
      </c>
      <c r="AJ12" s="250">
        <v>18258.893332517029</v>
      </c>
      <c r="AK12" s="250">
        <v>24972.880466274881</v>
      </c>
      <c r="AL12" s="250">
        <v>51297.076332066703</v>
      </c>
      <c r="AM12" s="250">
        <v>40591.855724851499</v>
      </c>
      <c r="AN12" s="250">
        <v>46492.831448700599</v>
      </c>
      <c r="AO12" s="250">
        <v>47054.264326474797</v>
      </c>
      <c r="AP12" s="250">
        <v>37068.863045540296</v>
      </c>
      <c r="AQ12" s="250">
        <f t="shared" si="0"/>
        <v>17941.268595749178</v>
      </c>
      <c r="AR12" s="250">
        <f t="shared" si="1"/>
        <v>27066.638403510944</v>
      </c>
      <c r="AS12" s="250">
        <f t="shared" si="2"/>
        <v>32268.997398691237</v>
      </c>
      <c r="AT12" s="250">
        <f t="shared" si="3"/>
        <v>45218.215900395517</v>
      </c>
      <c r="AU12" s="250">
        <f t="shared" si="4"/>
        <v>58916.309155349045</v>
      </c>
      <c r="AV12" s="250">
        <f t="shared" si="5"/>
        <v>64169.060567851775</v>
      </c>
      <c r="AW12" s="250">
        <f t="shared" si="6"/>
        <v>86673.98390054761</v>
      </c>
      <c r="AX12" s="250">
        <f t="shared" si="7"/>
        <v>111414.83322267751</v>
      </c>
      <c r="AY12" s="426">
        <f t="shared" si="8"/>
        <v>171207.81454556718</v>
      </c>
      <c r="IL12" s="295"/>
      <c r="IM12" s="295"/>
      <c r="IN12" s="193"/>
      <c r="IO12" s="193"/>
      <c r="IP12" s="193"/>
      <c r="IQ12" s="193"/>
      <c r="IR12" s="193"/>
      <c r="IS12" s="193"/>
      <c r="JF12" s="193" t="s">
        <v>142</v>
      </c>
      <c r="JI12" s="235"/>
      <c r="JJ12" s="235"/>
      <c r="JK12" s="235"/>
      <c r="JL12" s="235"/>
      <c r="JM12" s="235"/>
      <c r="QS12" s="311"/>
      <c r="QT12" s="311"/>
      <c r="QU12" s="311"/>
      <c r="QV12" s="311"/>
      <c r="QW12" s="311"/>
    </row>
    <row r="13" spans="1:479" ht="20.100000000000001" customHeight="1">
      <c r="A13" s="361">
        <v>5</v>
      </c>
      <c r="B13" s="241" t="str">
        <f>IF('1'!$A$1=1,D13,F13)</f>
        <v>Сполучені Штати Америки</v>
      </c>
      <c r="C13" s="247"/>
      <c r="D13" s="390" t="s">
        <v>53</v>
      </c>
      <c r="E13" s="390"/>
      <c r="F13" s="390" t="s">
        <v>54</v>
      </c>
      <c r="G13" s="249">
        <v>7586.4253902322298</v>
      </c>
      <c r="H13" s="250">
        <v>7971.6729330849303</v>
      </c>
      <c r="I13" s="250">
        <v>7867.6632594782404</v>
      </c>
      <c r="J13" s="250">
        <v>8217.5273339000087</v>
      </c>
      <c r="K13" s="250">
        <v>11746.35234247152</v>
      </c>
      <c r="L13" s="250">
        <v>9495.0956134185799</v>
      </c>
      <c r="M13" s="250">
        <v>10843.284485867411</v>
      </c>
      <c r="N13" s="250">
        <v>10352.426429415109</v>
      </c>
      <c r="O13" s="250">
        <v>16910.093927821108</v>
      </c>
      <c r="P13" s="250">
        <v>18426.91871909214</v>
      </c>
      <c r="Q13" s="250">
        <v>14144.08123837174</v>
      </c>
      <c r="R13" s="250">
        <v>16496.36180002676</v>
      </c>
      <c r="S13" s="250">
        <v>18690.61592561255</v>
      </c>
      <c r="T13" s="250">
        <v>19516.061272968953</v>
      </c>
      <c r="U13" s="250">
        <v>19019.433631939632</v>
      </c>
      <c r="V13" s="250">
        <v>22116.238179031348</v>
      </c>
      <c r="W13" s="250">
        <v>20183.909400151329</v>
      </c>
      <c r="X13" s="250">
        <v>21166.924406067101</v>
      </c>
      <c r="Y13" s="250">
        <v>19731.660132661978</v>
      </c>
      <c r="Z13" s="250">
        <v>22640.917266037959</v>
      </c>
      <c r="AA13" s="250">
        <v>20231.294615581392</v>
      </c>
      <c r="AB13" s="250">
        <v>19093.957105654921</v>
      </c>
      <c r="AC13" s="250">
        <v>17302.583401363601</v>
      </c>
      <c r="AD13" s="250">
        <v>25043.95232607409</v>
      </c>
      <c r="AE13" s="250">
        <v>22065.252081722079</v>
      </c>
      <c r="AF13" s="250">
        <v>21356.97275217155</v>
      </c>
      <c r="AG13" s="250">
        <v>20950.781999742328</v>
      </c>
      <c r="AH13" s="250">
        <v>25459.79818589818</v>
      </c>
      <c r="AI13" s="250">
        <v>21313.842447845171</v>
      </c>
      <c r="AJ13" s="250">
        <v>11409.080468193129</v>
      </c>
      <c r="AK13" s="250">
        <v>18732.120420750471</v>
      </c>
      <c r="AL13" s="250">
        <v>16990.359373184241</v>
      </c>
      <c r="AM13" s="250">
        <v>26134.347640869011</v>
      </c>
      <c r="AN13" s="250">
        <v>21897.177252019508</v>
      </c>
      <c r="AO13" s="250">
        <v>28086.175290059567</v>
      </c>
      <c r="AP13" s="250">
        <v>27844.615572706134</v>
      </c>
      <c r="AQ13" s="250">
        <f t="shared" si="0"/>
        <v>31643.288916695408</v>
      </c>
      <c r="AR13" s="250">
        <f t="shared" si="1"/>
        <v>42437.158871172622</v>
      </c>
      <c r="AS13" s="250">
        <f t="shared" si="2"/>
        <v>65977.455685311754</v>
      </c>
      <c r="AT13" s="250">
        <f t="shared" si="3"/>
        <v>79342.349009552476</v>
      </c>
      <c r="AU13" s="250">
        <f t="shared" si="4"/>
        <v>83723.411204918375</v>
      </c>
      <c r="AV13" s="250">
        <f t="shared" si="5"/>
        <v>81671.787448674004</v>
      </c>
      <c r="AW13" s="250">
        <f t="shared" si="6"/>
        <v>89832.805019534135</v>
      </c>
      <c r="AX13" s="250">
        <f t="shared" si="7"/>
        <v>68445.402709973016</v>
      </c>
      <c r="AY13" s="426">
        <f t="shared" si="8"/>
        <v>103962.31575565421</v>
      </c>
      <c r="IL13" s="295"/>
      <c r="IM13" s="295"/>
      <c r="IN13" s="193"/>
      <c r="IO13" s="193"/>
      <c r="IP13" s="193"/>
      <c r="IQ13" s="193"/>
      <c r="IR13" s="193"/>
      <c r="IS13" s="193"/>
      <c r="JE13" s="235"/>
      <c r="JF13" s="235"/>
      <c r="JG13" s="235"/>
      <c r="JH13" s="235"/>
      <c r="JI13" s="235"/>
      <c r="JJ13" s="235"/>
      <c r="JK13" s="235"/>
      <c r="JL13" s="235"/>
      <c r="JM13" s="235"/>
      <c r="QS13" s="311"/>
      <c r="QT13" s="187" t="s">
        <v>82</v>
      </c>
      <c r="QU13" s="187" t="s">
        <v>24</v>
      </c>
      <c r="QV13" s="311"/>
      <c r="QW13" s="311"/>
    </row>
    <row r="14" spans="1:479" s="338" customFormat="1" ht="20.100000000000001" customHeight="1">
      <c r="A14" s="373">
        <v>6</v>
      </c>
      <c r="B14" s="241" t="str">
        <f>IF('1'!$A$1=1,D14,F14)</f>
        <v>Болгарія</v>
      </c>
      <c r="C14" s="346"/>
      <c r="D14" s="390" t="s">
        <v>187</v>
      </c>
      <c r="E14" s="390"/>
      <c r="F14" s="390" t="s">
        <v>48</v>
      </c>
      <c r="G14" s="335">
        <v>1214.60746258006</v>
      </c>
      <c r="H14" s="336">
        <v>1404.0260652091081</v>
      </c>
      <c r="I14" s="336">
        <v>1628.19978591167</v>
      </c>
      <c r="J14" s="336">
        <v>1296.808629512888</v>
      </c>
      <c r="K14" s="336">
        <v>870.08531779621399</v>
      </c>
      <c r="L14" s="336">
        <v>956.08199973510102</v>
      </c>
      <c r="M14" s="336">
        <v>1106.8583550512551</v>
      </c>
      <c r="N14" s="336">
        <v>1464.5636277791091</v>
      </c>
      <c r="O14" s="336">
        <v>892.09856638598296</v>
      </c>
      <c r="P14" s="336">
        <v>1305.0621339288271</v>
      </c>
      <c r="Q14" s="336">
        <v>1289.499098977376</v>
      </c>
      <c r="R14" s="336">
        <v>1499.7199731190958</v>
      </c>
      <c r="S14" s="336">
        <v>1261.753651374014</v>
      </c>
      <c r="T14" s="336">
        <v>1753.4401083320211</v>
      </c>
      <c r="U14" s="336">
        <v>2018.662041544399</v>
      </c>
      <c r="V14" s="336">
        <v>1927.752429865081</v>
      </c>
      <c r="W14" s="336">
        <v>2965.808337565913</v>
      </c>
      <c r="X14" s="336">
        <v>2115.0908805528602</v>
      </c>
      <c r="Y14" s="336">
        <v>2316.7049986009379</v>
      </c>
      <c r="Z14" s="336">
        <v>1825.6715461679819</v>
      </c>
      <c r="AA14" s="336">
        <v>1687.5126160007621</v>
      </c>
      <c r="AB14" s="336">
        <v>1526.0984619907749</v>
      </c>
      <c r="AC14" s="336">
        <v>2085.7567998521299</v>
      </c>
      <c r="AD14" s="336">
        <v>2448.19498602779</v>
      </c>
      <c r="AE14" s="336">
        <v>2167.2763182533117</v>
      </c>
      <c r="AF14" s="336">
        <v>1986.5609341470363</v>
      </c>
      <c r="AG14" s="336">
        <v>3112.943124844438</v>
      </c>
      <c r="AH14" s="336">
        <v>3432.3591557937539</v>
      </c>
      <c r="AI14" s="336">
        <v>1973.6770130953419</v>
      </c>
      <c r="AJ14" s="336">
        <v>14600.339603822529</v>
      </c>
      <c r="AK14" s="336">
        <v>21395.126225229851</v>
      </c>
      <c r="AL14" s="336">
        <v>30800.235487966369</v>
      </c>
      <c r="AM14" s="336">
        <v>22422.04900843812</v>
      </c>
      <c r="AN14" s="336">
        <v>20485.677331823637</v>
      </c>
      <c r="AO14" s="336">
        <v>18609.608915979501</v>
      </c>
      <c r="AP14" s="336">
        <v>19668.165043379107</v>
      </c>
      <c r="AQ14" s="250">
        <f t="shared" si="0"/>
        <v>5543.6419432137254</v>
      </c>
      <c r="AR14" s="250">
        <f t="shared" si="1"/>
        <v>4397.5893003616793</v>
      </c>
      <c r="AS14" s="250">
        <f t="shared" si="2"/>
        <v>4986.3797724112819</v>
      </c>
      <c r="AT14" s="250">
        <f t="shared" si="3"/>
        <v>6961.6082311155151</v>
      </c>
      <c r="AU14" s="250">
        <f t="shared" si="4"/>
        <v>9223.2757628876934</v>
      </c>
      <c r="AV14" s="250">
        <f t="shared" si="5"/>
        <v>7747.562863871457</v>
      </c>
      <c r="AW14" s="250">
        <f t="shared" si="6"/>
        <v>10699.13953303854</v>
      </c>
      <c r="AX14" s="250">
        <f t="shared" si="7"/>
        <v>68769.378330114094</v>
      </c>
      <c r="AY14" s="426">
        <f t="shared" si="8"/>
        <v>81185.500299620355</v>
      </c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451"/>
      <c r="CE14" s="451"/>
      <c r="CF14" s="453" t="s">
        <v>158</v>
      </c>
      <c r="CG14" s="453" t="s">
        <v>159</v>
      </c>
      <c r="CH14" s="454"/>
      <c r="CI14" s="451"/>
      <c r="CJ14" s="451"/>
      <c r="CK14" s="451"/>
      <c r="CL14" s="451"/>
      <c r="CM14" s="451"/>
      <c r="CN14" s="451"/>
      <c r="CO14" s="451"/>
      <c r="CP14" s="451"/>
      <c r="CQ14" s="451"/>
      <c r="CR14" s="300"/>
      <c r="CS14" s="300"/>
      <c r="CT14" s="300"/>
      <c r="CU14" s="300"/>
      <c r="CV14" s="300"/>
      <c r="CW14" s="300"/>
      <c r="CX14" s="300" t="s">
        <v>143</v>
      </c>
      <c r="CY14" s="300" t="s">
        <v>144</v>
      </c>
      <c r="CZ14" s="300"/>
      <c r="DA14" s="300"/>
      <c r="DB14" s="300"/>
      <c r="DC14" s="300"/>
      <c r="DD14" s="300"/>
      <c r="DE14" s="300"/>
      <c r="DF14" s="300"/>
      <c r="DG14" s="300"/>
      <c r="DH14" s="300"/>
      <c r="DI14" s="337"/>
      <c r="DJ14" s="337"/>
      <c r="DK14" s="337"/>
      <c r="DL14" s="337"/>
      <c r="DM14" s="337"/>
      <c r="DN14" s="337"/>
      <c r="DO14" s="337"/>
      <c r="DP14" s="337"/>
      <c r="DQ14" s="300"/>
      <c r="DR14" s="300"/>
      <c r="DS14" s="300"/>
      <c r="DT14" s="300"/>
      <c r="DU14" s="300"/>
      <c r="DV14" s="300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/>
      <c r="FN14" s="337"/>
      <c r="FO14" s="337"/>
      <c r="FP14" s="337"/>
      <c r="FQ14" s="337"/>
      <c r="FR14" s="337"/>
      <c r="FS14" s="337"/>
      <c r="FT14" s="337"/>
      <c r="FU14" s="337"/>
      <c r="FV14" s="337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7"/>
      <c r="GT14" s="337"/>
      <c r="GU14" s="337"/>
      <c r="GV14" s="337"/>
      <c r="GW14" s="337"/>
      <c r="GX14" s="337"/>
      <c r="GY14" s="337"/>
      <c r="GZ14" s="337"/>
      <c r="HA14" s="337"/>
      <c r="HB14" s="337"/>
      <c r="HC14" s="337"/>
      <c r="HD14" s="337"/>
      <c r="HE14" s="337"/>
      <c r="HF14" s="337"/>
      <c r="HG14" s="337"/>
      <c r="HH14" s="337"/>
      <c r="HI14" s="337"/>
      <c r="HJ14" s="337"/>
      <c r="HK14" s="337"/>
      <c r="HL14" s="337"/>
      <c r="HM14" s="337"/>
      <c r="HN14" s="337"/>
      <c r="HO14" s="337"/>
      <c r="HP14" s="337"/>
      <c r="HQ14" s="337"/>
      <c r="HR14" s="337"/>
      <c r="HS14" s="337"/>
      <c r="HT14" s="337"/>
      <c r="HU14" s="337"/>
      <c r="HV14" s="337"/>
      <c r="HW14" s="337"/>
      <c r="HX14" s="337"/>
      <c r="HY14" s="337"/>
      <c r="HZ14" s="337"/>
      <c r="IA14" s="337"/>
      <c r="IB14" s="337"/>
      <c r="IC14" s="337"/>
      <c r="ID14" s="337"/>
      <c r="IE14" s="337"/>
      <c r="IF14" s="337"/>
      <c r="IG14" s="337"/>
      <c r="IH14" s="337"/>
      <c r="II14" s="337"/>
      <c r="IJ14" s="337"/>
      <c r="IK14" s="337"/>
      <c r="IL14" s="337"/>
      <c r="IM14" s="337"/>
      <c r="IN14" s="300"/>
      <c r="IO14" s="300"/>
      <c r="IP14" s="300"/>
      <c r="IQ14" s="300"/>
      <c r="IR14" s="300"/>
      <c r="IS14" s="300"/>
      <c r="IT14" s="300"/>
      <c r="IU14" s="193"/>
      <c r="IV14" s="193"/>
      <c r="IW14" s="193"/>
      <c r="IX14" s="193"/>
      <c r="IY14" s="193"/>
      <c r="IZ14" s="193"/>
      <c r="JA14" s="193"/>
      <c r="JB14" s="193"/>
      <c r="JC14" s="193"/>
      <c r="JD14" s="193"/>
      <c r="JE14" s="193"/>
      <c r="JF14" s="193"/>
      <c r="JG14" s="193"/>
      <c r="JH14" s="193"/>
      <c r="JI14" s="193"/>
      <c r="JJ14" s="193"/>
      <c r="JK14" s="193"/>
      <c r="JL14" s="193"/>
      <c r="JM14" s="193"/>
      <c r="JN14" s="193"/>
      <c r="JO14" s="193"/>
      <c r="JP14" s="193"/>
      <c r="JQ14" s="193"/>
      <c r="JR14" s="193"/>
      <c r="JS14" s="193"/>
      <c r="JT14" s="193"/>
      <c r="JU14" s="193"/>
      <c r="JV14" s="193"/>
      <c r="JW14" s="193"/>
      <c r="JX14" s="193"/>
      <c r="JY14" s="193"/>
      <c r="JZ14" s="193"/>
      <c r="KA14" s="193"/>
      <c r="KB14" s="193"/>
      <c r="KC14" s="193"/>
      <c r="KD14" s="193"/>
      <c r="KE14" s="193"/>
      <c r="KF14" s="193"/>
      <c r="KG14" s="193"/>
      <c r="KH14" s="193"/>
      <c r="KI14" s="193"/>
      <c r="KJ14" s="193"/>
      <c r="KK14" s="193"/>
      <c r="KL14" s="193"/>
      <c r="KM14" s="193"/>
      <c r="KN14" s="193"/>
      <c r="KO14" s="193"/>
      <c r="KP14" s="193"/>
      <c r="KQ14" s="193"/>
      <c r="KR14" s="193"/>
      <c r="KS14" s="193"/>
      <c r="KT14" s="193"/>
      <c r="KU14" s="193"/>
      <c r="KV14" s="193"/>
      <c r="KW14" s="193"/>
      <c r="KX14" s="193"/>
      <c r="KY14" s="193"/>
      <c r="KZ14" s="193"/>
      <c r="ME14" s="193"/>
      <c r="MF14" s="193"/>
      <c r="MG14" s="193"/>
      <c r="MH14" s="193"/>
      <c r="MI14" s="193"/>
      <c r="MJ14" s="193"/>
      <c r="MK14" s="193"/>
      <c r="ML14" s="193"/>
      <c r="MM14" s="193"/>
      <c r="MN14" s="193"/>
      <c r="MO14" s="193"/>
      <c r="MP14" s="193"/>
      <c r="MQ14" s="193"/>
      <c r="MR14" s="193"/>
      <c r="MS14" s="193"/>
      <c r="MT14" s="193"/>
      <c r="MU14" s="193"/>
      <c r="MV14" s="193"/>
      <c r="MW14" s="193"/>
      <c r="MX14" s="193"/>
      <c r="MY14" s="193"/>
      <c r="MZ14" s="193"/>
      <c r="NA14" s="193"/>
      <c r="NB14" s="193"/>
      <c r="NC14" s="193"/>
      <c r="ND14" s="193"/>
      <c r="NE14" s="193"/>
      <c r="NF14" s="193"/>
      <c r="NG14" s="193"/>
      <c r="NH14" s="193"/>
      <c r="NI14" s="193"/>
      <c r="NJ14" s="193"/>
      <c r="NK14" s="193"/>
      <c r="NL14" s="193"/>
      <c r="NM14" s="193"/>
      <c r="NN14" s="193"/>
      <c r="NO14" s="193"/>
      <c r="NP14" s="193"/>
      <c r="NQ14" s="193"/>
      <c r="NR14" s="193"/>
      <c r="NS14" s="193"/>
      <c r="NT14" s="193"/>
      <c r="NU14" s="193"/>
      <c r="NV14" s="193"/>
      <c r="NW14" s="193"/>
      <c r="NX14" s="193"/>
      <c r="NY14" s="193"/>
      <c r="NZ14" s="193"/>
      <c r="OA14" s="193"/>
      <c r="OB14" s="301"/>
      <c r="OC14" s="301"/>
      <c r="OD14" s="301"/>
      <c r="OE14" s="301"/>
      <c r="OF14" s="301"/>
      <c r="OG14" s="301"/>
      <c r="OH14" s="301"/>
      <c r="OI14" s="301"/>
      <c r="OJ14" s="301"/>
      <c r="OK14" s="301"/>
      <c r="OL14" s="301"/>
      <c r="OM14" s="301"/>
      <c r="ON14" s="301"/>
      <c r="OO14" s="301"/>
      <c r="OP14" s="301"/>
      <c r="OQ14" s="301"/>
      <c r="OR14" s="301"/>
      <c r="OS14" s="301"/>
      <c r="OT14" s="301"/>
      <c r="OU14" s="301"/>
      <c r="OV14" s="301"/>
      <c r="OW14" s="301"/>
      <c r="OX14" s="301"/>
      <c r="OY14" s="301"/>
      <c r="OZ14" s="301"/>
      <c r="PA14" s="301"/>
      <c r="PB14" s="301"/>
      <c r="PC14" s="301"/>
      <c r="PD14" s="301"/>
      <c r="PE14" s="301"/>
      <c r="PF14" s="301"/>
      <c r="PG14" s="301"/>
      <c r="PH14" s="301"/>
      <c r="PI14" s="301"/>
      <c r="PJ14" s="301"/>
      <c r="PK14" s="301"/>
      <c r="PL14" s="301"/>
      <c r="PM14" s="301"/>
      <c r="PN14" s="193"/>
      <c r="PO14" s="193"/>
      <c r="PP14" s="193"/>
      <c r="PQ14" s="201"/>
      <c r="PR14" s="201"/>
      <c r="PS14" s="201"/>
      <c r="PT14" s="201"/>
      <c r="PU14" s="201"/>
      <c r="PV14" s="201"/>
      <c r="PW14" s="201"/>
      <c r="PX14" s="201"/>
      <c r="PY14" s="201"/>
      <c r="PZ14" s="201"/>
      <c r="QA14" s="201"/>
      <c r="QB14" s="201"/>
      <c r="QC14" s="201"/>
      <c r="QD14" s="201"/>
      <c r="QE14" s="201"/>
      <c r="QF14" s="201"/>
      <c r="QG14" s="201"/>
      <c r="QH14" s="201"/>
      <c r="QI14" s="193"/>
      <c r="QJ14" s="193"/>
      <c r="QK14" s="193"/>
      <c r="QL14" s="193"/>
      <c r="QM14" s="193"/>
      <c r="QN14" s="193"/>
      <c r="QO14" s="193"/>
      <c r="QP14" s="193"/>
      <c r="QQ14" s="193"/>
      <c r="QR14" s="193"/>
      <c r="QS14" s="193"/>
      <c r="QT14" s="193"/>
      <c r="QU14" s="193"/>
      <c r="QV14" s="193"/>
      <c r="QW14" s="193"/>
      <c r="QX14" s="193"/>
      <c r="QY14" s="193"/>
      <c r="QZ14" s="193"/>
      <c r="RA14" s="193"/>
      <c r="RB14" s="193"/>
      <c r="RC14" s="193"/>
      <c r="RD14" s="193"/>
      <c r="RE14" s="193"/>
      <c r="RF14" s="193"/>
      <c r="RG14" s="193"/>
      <c r="RH14" s="193"/>
      <c r="RI14" s="193"/>
      <c r="RJ14" s="193"/>
      <c r="RK14" s="193"/>
    </row>
    <row r="15" spans="1:479" ht="20.100000000000001" customHeight="1">
      <c r="A15" s="361">
        <v>7</v>
      </c>
      <c r="B15" s="241" t="str">
        <f>IF('1'!$A$1=1,D15,F15)</f>
        <v>Італія</v>
      </c>
      <c r="C15" s="247"/>
      <c r="D15" s="390" t="s">
        <v>173</v>
      </c>
      <c r="E15" s="390"/>
      <c r="F15" s="390" t="s">
        <v>49</v>
      </c>
      <c r="G15" s="249">
        <v>3876.8995846888743</v>
      </c>
      <c r="H15" s="250">
        <v>3886.7349704005101</v>
      </c>
      <c r="I15" s="250">
        <v>4919.1049602940002</v>
      </c>
      <c r="J15" s="250">
        <v>5648.9442547481503</v>
      </c>
      <c r="K15" s="250">
        <v>6584.5180384742698</v>
      </c>
      <c r="L15" s="250">
        <v>6480.9905822478104</v>
      </c>
      <c r="M15" s="250">
        <v>9245.0322620256102</v>
      </c>
      <c r="N15" s="250">
        <v>7936.3364582138001</v>
      </c>
      <c r="O15" s="250">
        <v>6606.1669878580597</v>
      </c>
      <c r="P15" s="250">
        <v>8869.9928334053002</v>
      </c>
      <c r="Q15" s="250">
        <v>9816.8278018447199</v>
      </c>
      <c r="R15" s="250">
        <v>12599.471512372511</v>
      </c>
      <c r="S15" s="250">
        <v>9120.3889454131695</v>
      </c>
      <c r="T15" s="250">
        <v>11379.085253700699</v>
      </c>
      <c r="U15" s="250">
        <v>13935.852427043839</v>
      </c>
      <c r="V15" s="250">
        <v>15274.615160190211</v>
      </c>
      <c r="W15" s="250">
        <v>10746.143144337189</v>
      </c>
      <c r="X15" s="250">
        <v>12176.32020544799</v>
      </c>
      <c r="Y15" s="250">
        <v>12093.222287897461</v>
      </c>
      <c r="Z15" s="250">
        <v>14009.72605213417</v>
      </c>
      <c r="AA15" s="250">
        <v>9740.3253465532998</v>
      </c>
      <c r="AB15" s="250">
        <v>10685.347937261369</v>
      </c>
      <c r="AC15" s="250">
        <v>14464.20771872659</v>
      </c>
      <c r="AD15" s="250">
        <v>19229.041569729528</v>
      </c>
      <c r="AE15" s="250">
        <v>12884.422377081601</v>
      </c>
      <c r="AF15" s="250">
        <v>16649.150168260941</v>
      </c>
      <c r="AG15" s="250">
        <v>16394.15565920695</v>
      </c>
      <c r="AH15" s="250">
        <v>22067.713435298971</v>
      </c>
      <c r="AI15" s="250">
        <v>9788.8911044118195</v>
      </c>
      <c r="AJ15" s="250">
        <v>10408.32033347684</v>
      </c>
      <c r="AK15" s="250">
        <v>16707.437903869089</v>
      </c>
      <c r="AL15" s="250">
        <v>18249.672425450772</v>
      </c>
      <c r="AM15" s="250">
        <v>15490.93139376595</v>
      </c>
      <c r="AN15" s="250">
        <v>18423.13621621011</v>
      </c>
      <c r="AO15" s="250">
        <v>20419.276300519941</v>
      </c>
      <c r="AP15" s="250">
        <v>24724.510123889289</v>
      </c>
      <c r="AQ15" s="250">
        <f t="shared" ref="AQ15:AQ27" si="9">G15+H15+I15+J15</f>
        <v>18331.683770131534</v>
      </c>
      <c r="AR15" s="250">
        <f t="shared" ref="AR15:AR27" si="10">K15+L15+M15+N15</f>
        <v>30246.877340961495</v>
      </c>
      <c r="AS15" s="250">
        <f t="shared" ref="AS15:AS27" si="11">O15+P15+Q15+R15</f>
        <v>37892.459135480589</v>
      </c>
      <c r="AT15" s="250">
        <f t="shared" ref="AT15:AT27" si="12">S15+T15+U15+V15</f>
        <v>49709.941786347918</v>
      </c>
      <c r="AU15" s="250">
        <f t="shared" ref="AU15:AU27" si="13">W15+X15+Y15+Z15</f>
        <v>49025.411689816814</v>
      </c>
      <c r="AV15" s="250">
        <f t="shared" ref="AV15:AV27" si="14">AA15+AB15+AC15+AD15</f>
        <v>54118.922572270792</v>
      </c>
      <c r="AW15" s="250">
        <f t="shared" ref="AW15:AW27" si="15">AE15+AF15+AG15+AH15</f>
        <v>67995.441639848461</v>
      </c>
      <c r="AX15" s="250">
        <f t="shared" ref="AX15:AX27" si="16">AI15+AJ15+AK15+AL15</f>
        <v>55154.321767208523</v>
      </c>
      <c r="AY15" s="426">
        <f t="shared" ref="AY15:AY27" si="17">AM15+AN15+AO15+AP15</f>
        <v>79057.854034385295</v>
      </c>
      <c r="JE15" s="235"/>
      <c r="JF15" s="235"/>
      <c r="JG15" s="235"/>
      <c r="JH15" s="235"/>
      <c r="JI15" s="235"/>
      <c r="JJ15" s="235"/>
      <c r="JK15" s="235"/>
      <c r="JL15" s="235"/>
      <c r="JM15" s="235"/>
      <c r="QG15" s="321"/>
      <c r="QH15" s="321"/>
      <c r="QS15" s="311"/>
      <c r="QT15" s="311"/>
      <c r="QU15" s="311"/>
      <c r="QV15" s="311"/>
      <c r="QW15" s="311"/>
    </row>
    <row r="16" spans="1:479" ht="20.100000000000001" customHeight="1">
      <c r="A16" s="361">
        <v>8</v>
      </c>
      <c r="B16" s="241" t="str">
        <f>IF('1'!$A$1=1,D16,F16)</f>
        <v>Індія</v>
      </c>
      <c r="C16" s="247"/>
      <c r="D16" s="390" t="s">
        <v>215</v>
      </c>
      <c r="E16" s="390"/>
      <c r="F16" s="390" t="s">
        <v>51</v>
      </c>
      <c r="G16" s="249">
        <v>2597.235749544649</v>
      </c>
      <c r="H16" s="250">
        <v>2208.6593594112969</v>
      </c>
      <c r="I16" s="250">
        <v>2206.1857207871781</v>
      </c>
      <c r="J16" s="250">
        <v>2353.0793226442338</v>
      </c>
      <c r="K16" s="250">
        <v>2672.2136603659228</v>
      </c>
      <c r="L16" s="250">
        <v>2895.8956920638602</v>
      </c>
      <c r="M16" s="250">
        <v>3028.3271859221159</v>
      </c>
      <c r="N16" s="250">
        <v>3495.0485158028496</v>
      </c>
      <c r="O16" s="250">
        <v>3471.8697376081473</v>
      </c>
      <c r="P16" s="250">
        <v>3382.16458541358</v>
      </c>
      <c r="Q16" s="250">
        <v>2997.2399873595082</v>
      </c>
      <c r="R16" s="250">
        <v>4454.1827900312092</v>
      </c>
      <c r="S16" s="250">
        <v>3627.8487591470898</v>
      </c>
      <c r="T16" s="250">
        <v>3688.0132320519801</v>
      </c>
      <c r="U16" s="250">
        <v>4104.336913872</v>
      </c>
      <c r="V16" s="250">
        <v>4977.7828463147798</v>
      </c>
      <c r="W16" s="250">
        <v>3919.21172576649</v>
      </c>
      <c r="X16" s="250">
        <v>4575.0663831067905</v>
      </c>
      <c r="Y16" s="250">
        <v>5204.0077366886799</v>
      </c>
      <c r="Z16" s="250">
        <v>5121.9335505686904</v>
      </c>
      <c r="AA16" s="250">
        <v>5129.25101261091</v>
      </c>
      <c r="AB16" s="250">
        <v>3698.2539845562596</v>
      </c>
      <c r="AC16" s="250">
        <v>4355.2992889814104</v>
      </c>
      <c r="AD16" s="250">
        <v>6007.2072599584999</v>
      </c>
      <c r="AE16" s="250">
        <v>5716.793341109571</v>
      </c>
      <c r="AF16" s="250">
        <v>5778.7809904325395</v>
      </c>
      <c r="AG16" s="250">
        <v>5953.4832468778895</v>
      </c>
      <c r="AH16" s="250">
        <v>8396.8327053564608</v>
      </c>
      <c r="AI16" s="250">
        <v>5466.817473440763</v>
      </c>
      <c r="AJ16" s="250">
        <v>10105.69749759673</v>
      </c>
      <c r="AK16" s="250">
        <v>20506.39302453955</v>
      </c>
      <c r="AL16" s="250">
        <v>20026.987794833782</v>
      </c>
      <c r="AM16" s="250">
        <v>18330.028251000589</v>
      </c>
      <c r="AN16" s="250">
        <v>16789.56776817832</v>
      </c>
      <c r="AO16" s="250">
        <v>13602.999625286109</v>
      </c>
      <c r="AP16" s="250">
        <v>19744.5131129244</v>
      </c>
      <c r="AQ16" s="250">
        <f t="shared" si="9"/>
        <v>9365.1601523873578</v>
      </c>
      <c r="AR16" s="250">
        <f t="shared" si="10"/>
        <v>12091.485054154749</v>
      </c>
      <c r="AS16" s="250">
        <f t="shared" si="11"/>
        <v>14305.457100412445</v>
      </c>
      <c r="AT16" s="250">
        <f t="shared" si="12"/>
        <v>16397.981751385851</v>
      </c>
      <c r="AU16" s="250">
        <f t="shared" si="13"/>
        <v>18820.219396130651</v>
      </c>
      <c r="AV16" s="250">
        <f t="shared" si="14"/>
        <v>19190.011546107078</v>
      </c>
      <c r="AW16" s="250">
        <f t="shared" si="15"/>
        <v>25845.890283776458</v>
      </c>
      <c r="AX16" s="250">
        <f t="shared" si="16"/>
        <v>56105.895790410825</v>
      </c>
      <c r="AY16" s="426">
        <f t="shared" si="17"/>
        <v>68467.108757389418</v>
      </c>
    </row>
    <row r="17" spans="1:466" ht="20.100000000000001" customHeight="1">
      <c r="A17" s="361">
        <v>9</v>
      </c>
      <c r="B17" s="241" t="str">
        <f>IF('1'!$A$1=1,D17,F17)</f>
        <v>Франція</v>
      </c>
      <c r="C17" s="247"/>
      <c r="D17" s="390" t="s">
        <v>176</v>
      </c>
      <c r="E17" s="390"/>
      <c r="F17" s="403" t="s">
        <v>60</v>
      </c>
      <c r="G17" s="249">
        <v>5615.2256411430499</v>
      </c>
      <c r="H17" s="250">
        <v>4132.8167404261403</v>
      </c>
      <c r="I17" s="250">
        <v>3926.8384519859401</v>
      </c>
      <c r="J17" s="250">
        <v>5103.9226190949903</v>
      </c>
      <c r="K17" s="250">
        <v>10844.592533813189</v>
      </c>
      <c r="L17" s="250">
        <v>5697.6130379020697</v>
      </c>
      <c r="M17" s="250">
        <v>9204.2666987352204</v>
      </c>
      <c r="N17" s="250">
        <v>12524.551123467321</v>
      </c>
      <c r="O17" s="250">
        <v>14031.988818128611</v>
      </c>
      <c r="P17" s="250">
        <v>7692.2251916689502</v>
      </c>
      <c r="Q17" s="250">
        <v>8148.9744791940993</v>
      </c>
      <c r="R17" s="250">
        <v>10708.83595639208</v>
      </c>
      <c r="S17" s="250">
        <v>11348.341919696981</v>
      </c>
      <c r="T17" s="250">
        <v>7856.9927594121</v>
      </c>
      <c r="U17" s="250">
        <v>8847.5199031197099</v>
      </c>
      <c r="V17" s="250">
        <v>11046.310629933419</v>
      </c>
      <c r="W17" s="250">
        <v>12687.76817495069</v>
      </c>
      <c r="X17" s="250">
        <v>9657.1380780758009</v>
      </c>
      <c r="Y17" s="250">
        <v>9287.2973495676397</v>
      </c>
      <c r="Z17" s="250">
        <v>10021.089832412521</v>
      </c>
      <c r="AA17" s="250">
        <v>11202.1475223495</v>
      </c>
      <c r="AB17" s="250">
        <v>7057.1624509297199</v>
      </c>
      <c r="AC17" s="250">
        <v>8545.8507407870402</v>
      </c>
      <c r="AD17" s="250">
        <v>11811.535755308731</v>
      </c>
      <c r="AE17" s="250">
        <v>12590.16732721034</v>
      </c>
      <c r="AF17" s="250">
        <v>11349.992666389709</v>
      </c>
      <c r="AG17" s="250">
        <v>10529.558868173141</v>
      </c>
      <c r="AH17" s="250">
        <v>12719.078298009021</v>
      </c>
      <c r="AI17" s="250">
        <v>10170.713474017701</v>
      </c>
      <c r="AJ17" s="250">
        <v>8886.3361365602395</v>
      </c>
      <c r="AK17" s="250">
        <v>8314.7827321172899</v>
      </c>
      <c r="AL17" s="250">
        <v>11252.482773273041</v>
      </c>
      <c r="AM17" s="250">
        <v>16303.262575617751</v>
      </c>
      <c r="AN17" s="250">
        <v>15898.131654831821</v>
      </c>
      <c r="AO17" s="250">
        <v>14154.59906536553</v>
      </c>
      <c r="AP17" s="250">
        <v>17286.667260786853</v>
      </c>
      <c r="AQ17" s="250">
        <f t="shared" si="9"/>
        <v>18778.803452650121</v>
      </c>
      <c r="AR17" s="250">
        <f t="shared" si="10"/>
        <v>38271.0233939178</v>
      </c>
      <c r="AS17" s="250">
        <f t="shared" si="11"/>
        <v>40582.024445383744</v>
      </c>
      <c r="AT17" s="250">
        <f t="shared" si="12"/>
        <v>39099.16521216221</v>
      </c>
      <c r="AU17" s="250">
        <f t="shared" si="13"/>
        <v>41653.293435006657</v>
      </c>
      <c r="AV17" s="250">
        <f t="shared" si="14"/>
        <v>38616.696469374991</v>
      </c>
      <c r="AW17" s="250">
        <f t="shared" si="15"/>
        <v>47188.797159782211</v>
      </c>
      <c r="AX17" s="250">
        <f t="shared" si="16"/>
        <v>38624.315115968267</v>
      </c>
      <c r="AY17" s="426">
        <f t="shared" si="17"/>
        <v>63642.660556601957</v>
      </c>
      <c r="JE17" s="235"/>
      <c r="JF17" s="235"/>
      <c r="JG17" s="235"/>
      <c r="JH17" s="235"/>
      <c r="JI17" s="235"/>
      <c r="JJ17" s="235"/>
      <c r="JK17" s="235"/>
      <c r="JL17" s="235"/>
      <c r="JM17" s="235"/>
      <c r="QT17" s="189" t="s">
        <v>146</v>
      </c>
      <c r="QU17" s="189"/>
      <c r="QV17" s="189"/>
      <c r="QW17" s="189" t="s">
        <v>147</v>
      </c>
      <c r="QX17" s="189"/>
    </row>
    <row r="18" spans="1:466" ht="20.100000000000001" customHeight="1">
      <c r="A18" s="361">
        <v>10</v>
      </c>
      <c r="B18" s="241" t="str">
        <f>IF('1'!$A$1=1,D18,F18)</f>
        <v>Чехія</v>
      </c>
      <c r="C18" s="247"/>
      <c r="D18" s="390" t="s">
        <v>175</v>
      </c>
      <c r="E18" s="390"/>
      <c r="F18" s="390" t="s">
        <v>59</v>
      </c>
      <c r="G18" s="249">
        <v>1695.0902072251019</v>
      </c>
      <c r="H18" s="250">
        <v>2108.708774367904</v>
      </c>
      <c r="I18" s="250">
        <v>2391.8407853593758</v>
      </c>
      <c r="J18" s="250">
        <v>2443.3602432266161</v>
      </c>
      <c r="K18" s="250">
        <v>2589.2680354581771</v>
      </c>
      <c r="L18" s="250">
        <v>3367.4655452699999</v>
      </c>
      <c r="M18" s="250">
        <v>4383.7026659062258</v>
      </c>
      <c r="N18" s="250">
        <v>4158.7169444821202</v>
      </c>
      <c r="O18" s="250">
        <v>3463.835120926346</v>
      </c>
      <c r="P18" s="250">
        <v>4622.7039542348002</v>
      </c>
      <c r="Q18" s="250">
        <v>6120.4304061488201</v>
      </c>
      <c r="R18" s="250">
        <v>6251.3275645108497</v>
      </c>
      <c r="S18" s="250">
        <v>4909.3474415451701</v>
      </c>
      <c r="T18" s="250">
        <v>5964.9323640478196</v>
      </c>
      <c r="U18" s="250">
        <v>6436.5186243849903</v>
      </c>
      <c r="V18" s="250">
        <v>7843.1734890964699</v>
      </c>
      <c r="W18" s="250">
        <v>6020.3640093928798</v>
      </c>
      <c r="X18" s="250">
        <v>7009.5301114275399</v>
      </c>
      <c r="Y18" s="250">
        <v>7615.4466188428796</v>
      </c>
      <c r="Z18" s="250">
        <v>7250.1194928553605</v>
      </c>
      <c r="AA18" s="250">
        <v>4974.2202988296995</v>
      </c>
      <c r="AB18" s="250">
        <v>4014.7470138388603</v>
      </c>
      <c r="AC18" s="250">
        <v>6934.0110782090997</v>
      </c>
      <c r="AD18" s="250">
        <v>8186.1228233148704</v>
      </c>
      <c r="AE18" s="250">
        <v>7121.1971920210799</v>
      </c>
      <c r="AF18" s="250">
        <v>8364.3763602546805</v>
      </c>
      <c r="AG18" s="250">
        <v>9019.5787937272999</v>
      </c>
      <c r="AH18" s="250">
        <v>11566.73037746497</v>
      </c>
      <c r="AI18" s="250">
        <v>9311.0223545290992</v>
      </c>
      <c r="AJ18" s="250">
        <v>11315.39155498706</v>
      </c>
      <c r="AK18" s="250">
        <v>10193.46881227331</v>
      </c>
      <c r="AL18" s="250">
        <v>12125.11607495484</v>
      </c>
      <c r="AM18" s="250">
        <v>11750.621427661361</v>
      </c>
      <c r="AN18" s="250">
        <v>13010.960911893661</v>
      </c>
      <c r="AO18" s="250">
        <v>16014.983784259432</v>
      </c>
      <c r="AP18" s="250">
        <v>20777.41180877982</v>
      </c>
      <c r="AQ18" s="250">
        <f t="shared" si="9"/>
        <v>8639.0000101789974</v>
      </c>
      <c r="AR18" s="250">
        <f t="shared" si="10"/>
        <v>14499.153191116522</v>
      </c>
      <c r="AS18" s="250">
        <f t="shared" si="11"/>
        <v>20458.297045820815</v>
      </c>
      <c r="AT18" s="250">
        <f t="shared" si="12"/>
        <v>25153.971919074447</v>
      </c>
      <c r="AU18" s="250">
        <f t="shared" si="13"/>
        <v>27895.460232518657</v>
      </c>
      <c r="AV18" s="250">
        <f t="shared" si="14"/>
        <v>24109.101214192531</v>
      </c>
      <c r="AW18" s="250">
        <f t="shared" si="15"/>
        <v>36071.882723468028</v>
      </c>
      <c r="AX18" s="250">
        <f t="shared" si="16"/>
        <v>42944.998796744308</v>
      </c>
      <c r="AY18" s="426">
        <f t="shared" si="17"/>
        <v>61553.977932594273</v>
      </c>
    </row>
    <row r="19" spans="1:466" ht="20.100000000000001" customHeight="1">
      <c r="A19" s="361">
        <v>11</v>
      </c>
      <c r="B19" s="241" t="str">
        <f>IF('1'!$A$1=1,D19,F19)</f>
        <v>Словаччина</v>
      </c>
      <c r="C19" s="247"/>
      <c r="D19" s="390" t="s">
        <v>174</v>
      </c>
      <c r="E19" s="390"/>
      <c r="F19" s="435" t="s">
        <v>58</v>
      </c>
      <c r="G19" s="249">
        <v>1510.5558909264141</v>
      </c>
      <c r="H19" s="250">
        <v>1622.8464036033602</v>
      </c>
      <c r="I19" s="250">
        <v>2039.209893639023</v>
      </c>
      <c r="J19" s="250">
        <v>2079.013646910138</v>
      </c>
      <c r="K19" s="250">
        <v>2278.6804913022352</v>
      </c>
      <c r="L19" s="250">
        <v>2643.8732304608002</v>
      </c>
      <c r="M19" s="250">
        <v>2575.404007241978</v>
      </c>
      <c r="N19" s="250">
        <v>3187.9002534170158</v>
      </c>
      <c r="O19" s="250">
        <v>2800.825287720068</v>
      </c>
      <c r="P19" s="250">
        <v>2764.7520718747191</v>
      </c>
      <c r="Q19" s="250">
        <v>3396.5391998226105</v>
      </c>
      <c r="R19" s="250">
        <v>4052.3810514777902</v>
      </c>
      <c r="S19" s="250">
        <v>3194.960923690488</v>
      </c>
      <c r="T19" s="250">
        <v>2958.0601907532559</v>
      </c>
      <c r="U19" s="250">
        <v>3578.6658303735803</v>
      </c>
      <c r="V19" s="250">
        <v>4087.3162752810395</v>
      </c>
      <c r="W19" s="250">
        <v>3393.4878598639798</v>
      </c>
      <c r="X19" s="250">
        <v>3514.3950301168597</v>
      </c>
      <c r="Y19" s="250">
        <v>4622.3094230827001</v>
      </c>
      <c r="Z19" s="250">
        <v>4762.4962501377504</v>
      </c>
      <c r="AA19" s="250">
        <v>7184.2358910748499</v>
      </c>
      <c r="AB19" s="250">
        <v>5745.6513678265692</v>
      </c>
      <c r="AC19" s="250">
        <v>7450.9199261060903</v>
      </c>
      <c r="AD19" s="250">
        <v>10180.683629737261</v>
      </c>
      <c r="AE19" s="250">
        <v>5946.9446910176102</v>
      </c>
      <c r="AF19" s="250">
        <v>5083.9808797955102</v>
      </c>
      <c r="AG19" s="250">
        <v>5698.6342810369197</v>
      </c>
      <c r="AH19" s="250">
        <v>7591.5696582993205</v>
      </c>
      <c r="AI19" s="250">
        <v>4892.1365406511941</v>
      </c>
      <c r="AJ19" s="250">
        <v>6000.3746266528415</v>
      </c>
      <c r="AK19" s="250">
        <v>9873.9369743370298</v>
      </c>
      <c r="AL19" s="250">
        <v>11280.849733290561</v>
      </c>
      <c r="AM19" s="250">
        <v>14607.12951578767</v>
      </c>
      <c r="AN19" s="250">
        <v>12105.952945560641</v>
      </c>
      <c r="AO19" s="250">
        <v>15203.673750576379</v>
      </c>
      <c r="AP19" s="250">
        <v>18488.085762477738</v>
      </c>
      <c r="AQ19" s="250">
        <f t="shared" si="9"/>
        <v>7251.6258350789358</v>
      </c>
      <c r="AR19" s="250">
        <f t="shared" si="10"/>
        <v>10685.857982422029</v>
      </c>
      <c r="AS19" s="250">
        <f t="shared" si="11"/>
        <v>13014.497610895189</v>
      </c>
      <c r="AT19" s="250">
        <f t="shared" si="12"/>
        <v>13819.003220098362</v>
      </c>
      <c r="AU19" s="250">
        <f t="shared" si="13"/>
        <v>16292.688563201291</v>
      </c>
      <c r="AV19" s="250">
        <f t="shared" si="14"/>
        <v>30561.490814744771</v>
      </c>
      <c r="AW19" s="250">
        <f t="shared" si="15"/>
        <v>24321.12951014936</v>
      </c>
      <c r="AX19" s="250">
        <f t="shared" si="16"/>
        <v>32047.297874931624</v>
      </c>
      <c r="AY19" s="426">
        <f t="shared" si="17"/>
        <v>60404.841974402429</v>
      </c>
    </row>
    <row r="20" spans="1:466" ht="20.100000000000001" customHeight="1">
      <c r="A20" s="361">
        <v>12</v>
      </c>
      <c r="B20" s="241" t="str">
        <f>IF('1'!$A$1=1,D20,F20)</f>
        <v>Румунія</v>
      </c>
      <c r="C20" s="247"/>
      <c r="D20" s="390" t="s">
        <v>45</v>
      </c>
      <c r="E20" s="390"/>
      <c r="F20" s="400" t="s">
        <v>46</v>
      </c>
      <c r="G20" s="249">
        <v>2218.8963840140718</v>
      </c>
      <c r="H20" s="250">
        <v>1223.882963631017</v>
      </c>
      <c r="I20" s="250">
        <v>1309.1578383800511</v>
      </c>
      <c r="J20" s="250">
        <v>1625.5426212765001</v>
      </c>
      <c r="K20" s="250">
        <v>2306.9209799055998</v>
      </c>
      <c r="L20" s="250">
        <v>1645.0326904423191</v>
      </c>
      <c r="M20" s="250">
        <v>1761.8489640988448</v>
      </c>
      <c r="N20" s="250">
        <v>2379.120240730766</v>
      </c>
      <c r="O20" s="250">
        <v>2498.8170095973637</v>
      </c>
      <c r="P20" s="250">
        <v>2096.2995739303869</v>
      </c>
      <c r="Q20" s="250">
        <v>2255.3391362175862</v>
      </c>
      <c r="R20" s="250">
        <v>2757.9509427095741</v>
      </c>
      <c r="S20" s="250">
        <v>2635.7581362680089</v>
      </c>
      <c r="T20" s="250">
        <v>2286.9189955695128</v>
      </c>
      <c r="U20" s="250">
        <v>2571.7618231296369</v>
      </c>
      <c r="V20" s="250">
        <v>3183.4868163037499</v>
      </c>
      <c r="W20" s="250">
        <v>3070.1619113801671</v>
      </c>
      <c r="X20" s="250">
        <v>2886.9956237010929</v>
      </c>
      <c r="Y20" s="250">
        <v>3585.7078398735898</v>
      </c>
      <c r="Z20" s="250">
        <v>3675.0984125685636</v>
      </c>
      <c r="AA20" s="250">
        <v>3317.3294736538755</v>
      </c>
      <c r="AB20" s="250">
        <v>2011.3456588076961</v>
      </c>
      <c r="AC20" s="250">
        <v>3884.0777739330097</v>
      </c>
      <c r="AD20" s="250">
        <v>5604.3774699587802</v>
      </c>
      <c r="AE20" s="250">
        <v>3866.5373050558292</v>
      </c>
      <c r="AF20" s="250">
        <v>4763.3932267910404</v>
      </c>
      <c r="AG20" s="250">
        <v>4436.6212110093602</v>
      </c>
      <c r="AH20" s="250">
        <v>4727.6330947504593</v>
      </c>
      <c r="AI20" s="250">
        <v>2613.5514756378016</v>
      </c>
      <c r="AJ20" s="250">
        <v>8325.1065880961596</v>
      </c>
      <c r="AK20" s="250">
        <v>18619.05497721456</v>
      </c>
      <c r="AL20" s="250">
        <v>18462.86528013763</v>
      </c>
      <c r="AM20" s="250">
        <v>13007.34766653151</v>
      </c>
      <c r="AN20" s="250">
        <v>13289.372108656342</v>
      </c>
      <c r="AO20" s="250">
        <v>13005.26204005987</v>
      </c>
      <c r="AP20" s="250">
        <v>15665.42047048972</v>
      </c>
      <c r="AQ20" s="250">
        <f t="shared" si="9"/>
        <v>6377.4798073016391</v>
      </c>
      <c r="AR20" s="250">
        <f t="shared" si="10"/>
        <v>8092.9228751775299</v>
      </c>
      <c r="AS20" s="250">
        <f t="shared" si="11"/>
        <v>9608.4066624549105</v>
      </c>
      <c r="AT20" s="250">
        <f t="shared" si="12"/>
        <v>10677.925771270908</v>
      </c>
      <c r="AU20" s="250">
        <f t="shared" si="13"/>
        <v>13217.963787523415</v>
      </c>
      <c r="AV20" s="250">
        <f t="shared" si="14"/>
        <v>14817.130376353361</v>
      </c>
      <c r="AW20" s="250">
        <f t="shared" si="15"/>
        <v>17794.184837606688</v>
      </c>
      <c r="AX20" s="250">
        <f t="shared" si="16"/>
        <v>48020.578321086155</v>
      </c>
      <c r="AY20" s="426">
        <f t="shared" si="17"/>
        <v>54967.402285737444</v>
      </c>
    </row>
    <row r="21" spans="1:466" ht="20.100000000000001" customHeight="1">
      <c r="A21" s="361">
        <v>13</v>
      </c>
      <c r="B21" s="241" t="str">
        <f>IF('1'!$A$1=1,D21,F21)</f>
        <v>Греція</v>
      </c>
      <c r="C21" s="280"/>
      <c r="D21" s="390" t="s">
        <v>179</v>
      </c>
      <c r="E21" s="400"/>
      <c r="F21" s="400" t="s">
        <v>64</v>
      </c>
      <c r="G21" s="441">
        <v>1082.0711368801281</v>
      </c>
      <c r="H21" s="342">
        <v>759.04027748008605</v>
      </c>
      <c r="I21" s="342">
        <v>921.285685924635</v>
      </c>
      <c r="J21" s="342">
        <v>2448.4652454435259</v>
      </c>
      <c r="K21" s="342">
        <v>1076.6948104148009</v>
      </c>
      <c r="L21" s="342">
        <v>1064.5762087423391</v>
      </c>
      <c r="M21" s="342">
        <v>1182.340832255227</v>
      </c>
      <c r="N21" s="342">
        <v>2633.9337638957281</v>
      </c>
      <c r="O21" s="250">
        <v>1979.6662460847822</v>
      </c>
      <c r="P21" s="250">
        <v>1410.2203003048339</v>
      </c>
      <c r="Q21" s="250">
        <v>1548.80304162941</v>
      </c>
      <c r="R21" s="250">
        <v>1518.5555098811681</v>
      </c>
      <c r="S21" s="250">
        <v>1030.9440630923041</v>
      </c>
      <c r="T21" s="250">
        <v>1603.8814664597271</v>
      </c>
      <c r="U21" s="250">
        <v>1482.7235825914249</v>
      </c>
      <c r="V21" s="250">
        <v>3211.5917069932211</v>
      </c>
      <c r="W21" s="250">
        <v>1171.0005213747731</v>
      </c>
      <c r="X21" s="250">
        <v>1932.3090226704639</v>
      </c>
      <c r="Y21" s="250">
        <v>2667.5669926362111</v>
      </c>
      <c r="Z21" s="250">
        <v>2126.5082798803769</v>
      </c>
      <c r="AA21" s="250">
        <v>1587.6938800359299</v>
      </c>
      <c r="AB21" s="250">
        <v>1895.7247145908468</v>
      </c>
      <c r="AC21" s="250">
        <v>2507.1249714159658</v>
      </c>
      <c r="AD21" s="250">
        <v>2568.2944783481671</v>
      </c>
      <c r="AE21" s="250">
        <v>1511.727406893606</v>
      </c>
      <c r="AF21" s="250">
        <v>2911.353754376315</v>
      </c>
      <c r="AG21" s="250">
        <v>4391.9830406187602</v>
      </c>
      <c r="AH21" s="250">
        <v>4587.2422053205501</v>
      </c>
      <c r="AI21" s="250">
        <v>2345.5306993527861</v>
      </c>
      <c r="AJ21" s="250">
        <v>3587.4008698642288</v>
      </c>
      <c r="AK21" s="250">
        <v>11717.898242452591</v>
      </c>
      <c r="AL21" s="250">
        <v>7623.7364251581603</v>
      </c>
      <c r="AM21" s="250">
        <v>12357.10299263454</v>
      </c>
      <c r="AN21" s="250">
        <v>6913.1613492759298</v>
      </c>
      <c r="AO21" s="250">
        <v>12039.016249359051</v>
      </c>
      <c r="AP21" s="250">
        <v>18987.07165659258</v>
      </c>
      <c r="AQ21" s="250">
        <f t="shared" si="9"/>
        <v>5210.8623457283747</v>
      </c>
      <c r="AR21" s="250">
        <f t="shared" si="10"/>
        <v>5957.5456153080959</v>
      </c>
      <c r="AS21" s="250">
        <f t="shared" si="11"/>
        <v>6457.2450979001942</v>
      </c>
      <c r="AT21" s="250">
        <f t="shared" si="12"/>
        <v>7329.1408191366772</v>
      </c>
      <c r="AU21" s="250">
        <f t="shared" si="13"/>
        <v>7897.3848165618247</v>
      </c>
      <c r="AV21" s="250">
        <f t="shared" si="14"/>
        <v>8558.83804439091</v>
      </c>
      <c r="AW21" s="250">
        <f t="shared" si="15"/>
        <v>13402.306407209231</v>
      </c>
      <c r="AX21" s="250">
        <f t="shared" si="16"/>
        <v>25274.566236827766</v>
      </c>
      <c r="AY21" s="426">
        <f t="shared" si="17"/>
        <v>50296.352247862102</v>
      </c>
    </row>
    <row r="22" spans="1:466" ht="20.100000000000001" customHeight="1">
      <c r="A22" s="361">
        <v>14</v>
      </c>
      <c r="B22" s="241" t="str">
        <f>IF('1'!$A$1=1,D22,F22)</f>
        <v>Литва</v>
      </c>
      <c r="C22" s="247"/>
      <c r="D22" s="390" t="s">
        <v>178</v>
      </c>
      <c r="E22" s="390"/>
      <c r="F22" s="403" t="s">
        <v>52</v>
      </c>
      <c r="G22" s="249">
        <v>1892.9314933497019</v>
      </c>
      <c r="H22" s="250">
        <v>2392.7986500564202</v>
      </c>
      <c r="I22" s="250">
        <v>2950.738610271329</v>
      </c>
      <c r="J22" s="250">
        <v>4769.0831213090296</v>
      </c>
      <c r="K22" s="250">
        <v>2018.7697402337412</v>
      </c>
      <c r="L22" s="250">
        <v>2213.3507622436659</v>
      </c>
      <c r="M22" s="250">
        <v>3655.5633952452899</v>
      </c>
      <c r="N22" s="250">
        <v>4617.8995088375896</v>
      </c>
      <c r="O22" s="250">
        <v>2639.819520329751</v>
      </c>
      <c r="P22" s="250">
        <v>3912.5136870480201</v>
      </c>
      <c r="Q22" s="250">
        <v>4641.0011262725802</v>
      </c>
      <c r="R22" s="250">
        <v>6737.1199144108905</v>
      </c>
      <c r="S22" s="250">
        <v>4563.0125412574598</v>
      </c>
      <c r="T22" s="250">
        <v>4759.3157301261899</v>
      </c>
      <c r="U22" s="250">
        <v>6604.8162234297697</v>
      </c>
      <c r="V22" s="250">
        <v>7907.6222202060799</v>
      </c>
      <c r="W22" s="250">
        <v>8619.2725181548594</v>
      </c>
      <c r="X22" s="250">
        <v>6492.0330219916796</v>
      </c>
      <c r="Y22" s="250">
        <v>7107.1664934576993</v>
      </c>
      <c r="Z22" s="250">
        <v>7205.6524267473296</v>
      </c>
      <c r="AA22" s="250">
        <v>6529.4617386537802</v>
      </c>
      <c r="AB22" s="250">
        <v>4206.6423533735306</v>
      </c>
      <c r="AC22" s="250">
        <v>5490.0640675115901</v>
      </c>
      <c r="AD22" s="250">
        <v>5465.6722225899903</v>
      </c>
      <c r="AE22" s="250">
        <v>5925.6594623978299</v>
      </c>
      <c r="AF22" s="250">
        <v>8296.7454309155601</v>
      </c>
      <c r="AG22" s="250">
        <v>10685.540857389649</v>
      </c>
      <c r="AH22" s="250">
        <v>9890.0259961389893</v>
      </c>
      <c r="AI22" s="250">
        <v>5200.6815900727524</v>
      </c>
      <c r="AJ22" s="250">
        <v>4489.3381855420857</v>
      </c>
      <c r="AK22" s="250">
        <v>14168.143114764969</v>
      </c>
      <c r="AL22" s="250">
        <v>20979.679750628682</v>
      </c>
      <c r="AM22" s="250">
        <v>14567.891296819118</v>
      </c>
      <c r="AN22" s="250">
        <v>10469.22475180863</v>
      </c>
      <c r="AO22" s="250">
        <v>11626.34017102333</v>
      </c>
      <c r="AP22" s="250">
        <v>10658.687377767619</v>
      </c>
      <c r="AQ22" s="250">
        <f t="shared" si="9"/>
        <v>12005.55187498648</v>
      </c>
      <c r="AR22" s="250">
        <f t="shared" si="10"/>
        <v>12505.583406560287</v>
      </c>
      <c r="AS22" s="250">
        <f t="shared" si="11"/>
        <v>17930.454248061244</v>
      </c>
      <c r="AT22" s="250">
        <f t="shared" si="12"/>
        <v>23834.766715019497</v>
      </c>
      <c r="AU22" s="250">
        <f t="shared" si="13"/>
        <v>29424.124460351566</v>
      </c>
      <c r="AV22" s="250">
        <f t="shared" si="14"/>
        <v>21691.840382128892</v>
      </c>
      <c r="AW22" s="250">
        <f t="shared" si="15"/>
        <v>34797.971746842028</v>
      </c>
      <c r="AX22" s="250">
        <f t="shared" si="16"/>
        <v>44837.842641008487</v>
      </c>
      <c r="AY22" s="426">
        <f t="shared" si="17"/>
        <v>47322.143597418704</v>
      </c>
    </row>
    <row r="23" spans="1:466" ht="20.100000000000001" customHeight="1">
      <c r="A23" s="361">
        <v>15</v>
      </c>
      <c r="B23" s="241" t="str">
        <f>IF('1'!$A$1=1,D23,F23)</f>
        <v>Угорщина</v>
      </c>
      <c r="C23" s="247"/>
      <c r="D23" s="390" t="s">
        <v>56</v>
      </c>
      <c r="E23" s="390"/>
      <c r="F23" s="403" t="s">
        <v>57</v>
      </c>
      <c r="G23" s="249">
        <v>10157.454469733719</v>
      </c>
      <c r="H23" s="250">
        <v>6855.7669949863193</v>
      </c>
      <c r="I23" s="250">
        <v>6064.1007820897203</v>
      </c>
      <c r="J23" s="250">
        <v>5711.3736574433706</v>
      </c>
      <c r="K23" s="250">
        <v>3756.3892397868899</v>
      </c>
      <c r="L23" s="250">
        <v>3023.1771028307999</v>
      </c>
      <c r="M23" s="250">
        <v>3081.0973432155702</v>
      </c>
      <c r="N23" s="250">
        <v>2978.4500986633411</v>
      </c>
      <c r="O23" s="250">
        <v>4237.7449945698581</v>
      </c>
      <c r="P23" s="250">
        <v>4657.5965087254899</v>
      </c>
      <c r="Q23" s="250">
        <v>5738.3717356935203</v>
      </c>
      <c r="R23" s="250">
        <v>6073.4288273782695</v>
      </c>
      <c r="S23" s="250">
        <v>5193.0999547667898</v>
      </c>
      <c r="T23" s="250">
        <v>4862.4988209323501</v>
      </c>
      <c r="U23" s="250">
        <v>6930.9621387694897</v>
      </c>
      <c r="V23" s="250">
        <v>6485.6200662373803</v>
      </c>
      <c r="W23" s="250">
        <v>5908.1498381439396</v>
      </c>
      <c r="X23" s="250">
        <v>5540.2096020593599</v>
      </c>
      <c r="Y23" s="250">
        <v>5532.1342450972907</v>
      </c>
      <c r="Z23" s="250">
        <v>6046.9075406595493</v>
      </c>
      <c r="AA23" s="250">
        <v>6797.1334570265299</v>
      </c>
      <c r="AB23" s="250">
        <v>5137.5101312257902</v>
      </c>
      <c r="AC23" s="250">
        <v>7452.3084434225402</v>
      </c>
      <c r="AD23" s="250">
        <v>9471.326156191979</v>
      </c>
      <c r="AE23" s="250">
        <v>11118.61133438204</v>
      </c>
      <c r="AF23" s="250">
        <v>7446.2593458462507</v>
      </c>
      <c r="AG23" s="250">
        <v>7870.7077942669603</v>
      </c>
      <c r="AH23" s="250">
        <v>7086.3749477077599</v>
      </c>
      <c r="AI23" s="250">
        <v>5956.1390156332054</v>
      </c>
      <c r="AJ23" s="250">
        <v>4922.0593342765796</v>
      </c>
      <c r="AK23" s="250">
        <v>6305.94070021876</v>
      </c>
      <c r="AL23" s="250">
        <v>6596.8752782389201</v>
      </c>
      <c r="AM23" s="250">
        <v>11365.587511646059</v>
      </c>
      <c r="AN23" s="250">
        <v>9113.379604582391</v>
      </c>
      <c r="AO23" s="250">
        <v>10401.427701766599</v>
      </c>
      <c r="AP23" s="250">
        <v>8948.8195354167492</v>
      </c>
      <c r="AQ23" s="250">
        <f t="shared" si="9"/>
        <v>28788.695904253131</v>
      </c>
      <c r="AR23" s="250">
        <f t="shared" si="10"/>
        <v>12839.113784496602</v>
      </c>
      <c r="AS23" s="250">
        <f t="shared" si="11"/>
        <v>20707.142066367138</v>
      </c>
      <c r="AT23" s="250">
        <f t="shared" si="12"/>
        <v>23472.180980706013</v>
      </c>
      <c r="AU23" s="250">
        <f t="shared" si="13"/>
        <v>23027.401225960137</v>
      </c>
      <c r="AV23" s="250">
        <f t="shared" si="14"/>
        <v>28858.278187866839</v>
      </c>
      <c r="AW23" s="250">
        <f t="shared" si="15"/>
        <v>33521.953422203012</v>
      </c>
      <c r="AX23" s="250">
        <f t="shared" si="16"/>
        <v>23781.014328367462</v>
      </c>
      <c r="AY23" s="426">
        <f t="shared" si="17"/>
        <v>39829.2143534118</v>
      </c>
    </row>
    <row r="24" spans="1:466" ht="30" customHeight="1">
      <c r="A24" s="361">
        <v>16</v>
      </c>
      <c r="B24" s="258" t="str">
        <f>IF('1'!$A$1=1,D24,F24)</f>
        <v>Сполучене Королівство Великої Британії та Північної Ірландії</v>
      </c>
      <c r="C24" s="247"/>
      <c r="D24" s="418" t="s">
        <v>61</v>
      </c>
      <c r="E24" s="390"/>
      <c r="F24" s="436" t="s">
        <v>62</v>
      </c>
      <c r="G24" s="249">
        <v>4217.1420903746402</v>
      </c>
      <c r="H24" s="250">
        <v>2806.5045147382698</v>
      </c>
      <c r="I24" s="250">
        <v>2181.081417058871</v>
      </c>
      <c r="J24" s="250">
        <v>2726.1448458451782</v>
      </c>
      <c r="K24" s="250">
        <v>5021.4754868551499</v>
      </c>
      <c r="L24" s="250">
        <v>2899.4529565486682</v>
      </c>
      <c r="M24" s="250">
        <v>3465.8933821407836</v>
      </c>
      <c r="N24" s="250">
        <v>6145.97327904757</v>
      </c>
      <c r="O24" s="250">
        <v>5301.1119193252107</v>
      </c>
      <c r="P24" s="250">
        <v>4836.2368030630605</v>
      </c>
      <c r="Q24" s="250">
        <v>4627.26456593901</v>
      </c>
      <c r="R24" s="250">
        <v>5772.5946950568195</v>
      </c>
      <c r="S24" s="250">
        <v>5083.7126256025394</v>
      </c>
      <c r="T24" s="250">
        <v>5827.3764217092594</v>
      </c>
      <c r="U24" s="250">
        <v>5922.4112702350003</v>
      </c>
      <c r="V24" s="250">
        <v>6807.8258915370807</v>
      </c>
      <c r="W24" s="250">
        <v>5259.28486070081</v>
      </c>
      <c r="X24" s="250">
        <v>4671.56847361363</v>
      </c>
      <c r="Y24" s="250">
        <v>4474.0425091130801</v>
      </c>
      <c r="Z24" s="250">
        <v>5045.35565881808</v>
      </c>
      <c r="AA24" s="250">
        <v>4475.4845065802801</v>
      </c>
      <c r="AB24" s="250">
        <v>3428.5923861891097</v>
      </c>
      <c r="AC24" s="250">
        <v>4801.6826662705698</v>
      </c>
      <c r="AD24" s="250">
        <v>6734.3120570878</v>
      </c>
      <c r="AE24" s="250">
        <v>6399.9873690476197</v>
      </c>
      <c r="AF24" s="250">
        <v>6941.4422033443607</v>
      </c>
      <c r="AG24" s="250">
        <v>6918.6395826642502</v>
      </c>
      <c r="AH24" s="250">
        <v>9791.9910476462501</v>
      </c>
      <c r="AI24" s="250">
        <v>6197.4703702859906</v>
      </c>
      <c r="AJ24" s="250">
        <v>3793.5910971676481</v>
      </c>
      <c r="AK24" s="250">
        <v>5800.5564526296503</v>
      </c>
      <c r="AL24" s="250">
        <v>8711.2518979900706</v>
      </c>
      <c r="AM24" s="250">
        <v>9385.9518516605494</v>
      </c>
      <c r="AN24" s="250">
        <v>10193.083419609669</v>
      </c>
      <c r="AO24" s="250">
        <v>9615.1611453772803</v>
      </c>
      <c r="AP24" s="250">
        <v>10416.06737082667</v>
      </c>
      <c r="AQ24" s="250">
        <f t="shared" si="9"/>
        <v>11930.872868016959</v>
      </c>
      <c r="AR24" s="250">
        <f t="shared" si="10"/>
        <v>17532.795104592173</v>
      </c>
      <c r="AS24" s="250">
        <f t="shared" si="11"/>
        <v>20537.207983384098</v>
      </c>
      <c r="AT24" s="250">
        <f t="shared" si="12"/>
        <v>23641.326209083876</v>
      </c>
      <c r="AU24" s="250">
        <f t="shared" si="13"/>
        <v>19450.251502245599</v>
      </c>
      <c r="AV24" s="250">
        <f t="shared" si="14"/>
        <v>19440.07161612776</v>
      </c>
      <c r="AW24" s="250">
        <f t="shared" si="15"/>
        <v>30052.06020270248</v>
      </c>
      <c r="AX24" s="250">
        <f t="shared" si="16"/>
        <v>24502.869818073359</v>
      </c>
      <c r="AY24" s="426">
        <f t="shared" si="17"/>
        <v>39610.26378747417</v>
      </c>
      <c r="PM24" s="259"/>
    </row>
    <row r="25" spans="1:466" ht="20.100000000000001" customHeight="1">
      <c r="A25" s="361">
        <v>17</v>
      </c>
      <c r="B25" s="241" t="str">
        <f>IF('1'!$A$1=1,D25,F25)</f>
        <v>Нідерланди</v>
      </c>
      <c r="C25" s="247"/>
      <c r="D25" s="390" t="s">
        <v>189</v>
      </c>
      <c r="E25" s="390"/>
      <c r="F25" s="403" t="s">
        <v>55</v>
      </c>
      <c r="G25" s="249">
        <v>1766.549557879342</v>
      </c>
      <c r="H25" s="250">
        <v>2204.6759499962241</v>
      </c>
      <c r="I25" s="250">
        <v>2425.5406705682049</v>
      </c>
      <c r="J25" s="250">
        <v>2765.5251299499241</v>
      </c>
      <c r="K25" s="250">
        <v>2811.6726653914166</v>
      </c>
      <c r="L25" s="250">
        <v>3285.3228093889102</v>
      </c>
      <c r="M25" s="250">
        <v>3381.16630421842</v>
      </c>
      <c r="N25" s="250">
        <v>3852.0463386820397</v>
      </c>
      <c r="O25" s="250">
        <v>3494.8859358275258</v>
      </c>
      <c r="P25" s="250">
        <v>3750.0006882841899</v>
      </c>
      <c r="Q25" s="250">
        <v>4088.8434336018599</v>
      </c>
      <c r="R25" s="250">
        <v>5247.68191957813</v>
      </c>
      <c r="S25" s="250">
        <v>4369.0491419846003</v>
      </c>
      <c r="T25" s="250">
        <v>4806.9224923560996</v>
      </c>
      <c r="U25" s="250">
        <v>5359.7064218485002</v>
      </c>
      <c r="V25" s="250">
        <v>6042.8678098171595</v>
      </c>
      <c r="W25" s="250">
        <v>4547.7136956475097</v>
      </c>
      <c r="X25" s="250">
        <v>5005.5380327861294</v>
      </c>
      <c r="Y25" s="250">
        <v>4861.5679895522098</v>
      </c>
      <c r="Z25" s="250">
        <v>4777.62045135878</v>
      </c>
      <c r="AA25" s="250">
        <v>4288.5446706790199</v>
      </c>
      <c r="AB25" s="250">
        <v>4304.98635486073</v>
      </c>
      <c r="AC25" s="250">
        <v>5295.6343127651298</v>
      </c>
      <c r="AD25" s="250">
        <v>5752.3871919878802</v>
      </c>
      <c r="AE25" s="250">
        <v>6267.9134941524699</v>
      </c>
      <c r="AF25" s="250">
        <v>5802.4545836223697</v>
      </c>
      <c r="AG25" s="250">
        <v>7140.4364873639297</v>
      </c>
      <c r="AH25" s="250">
        <v>7479.7252584179696</v>
      </c>
      <c r="AI25" s="250">
        <v>5664.5752677736491</v>
      </c>
      <c r="AJ25" s="250">
        <v>6014.4200890338043</v>
      </c>
      <c r="AK25" s="250">
        <v>11098.118866000401</v>
      </c>
      <c r="AL25" s="250">
        <v>12209.26893416512</v>
      </c>
      <c r="AM25" s="250">
        <v>14385.96949130211</v>
      </c>
      <c r="AN25" s="250">
        <v>7616.563705268969</v>
      </c>
      <c r="AO25" s="250">
        <v>8176.8490369712799</v>
      </c>
      <c r="AP25" s="250">
        <v>6953.7776968640201</v>
      </c>
      <c r="AQ25" s="250">
        <f t="shared" si="9"/>
        <v>9162.2913083936946</v>
      </c>
      <c r="AR25" s="250">
        <f t="shared" si="10"/>
        <v>13330.208117680786</v>
      </c>
      <c r="AS25" s="250">
        <f t="shared" si="11"/>
        <v>16581.411977291704</v>
      </c>
      <c r="AT25" s="250">
        <f t="shared" si="12"/>
        <v>20578.54586600636</v>
      </c>
      <c r="AU25" s="250">
        <f t="shared" si="13"/>
        <v>19192.440169344627</v>
      </c>
      <c r="AV25" s="250">
        <f t="shared" si="14"/>
        <v>19641.55253029276</v>
      </c>
      <c r="AW25" s="250">
        <f t="shared" si="15"/>
        <v>26690.529823556739</v>
      </c>
      <c r="AX25" s="250">
        <f t="shared" si="16"/>
        <v>34986.383156972974</v>
      </c>
      <c r="AY25" s="426">
        <f t="shared" si="17"/>
        <v>37133.159930406378</v>
      </c>
    </row>
    <row r="26" spans="1:466" ht="20.100000000000001" customHeight="1">
      <c r="A26" s="361">
        <v>18</v>
      </c>
      <c r="B26" s="241" t="str">
        <f>IF('1'!$A$1=1,D26,F26)</f>
        <v>Японія</v>
      </c>
      <c r="C26" s="247"/>
      <c r="D26" s="390" t="s">
        <v>69</v>
      </c>
      <c r="E26" s="390"/>
      <c r="F26" s="390" t="s">
        <v>70</v>
      </c>
      <c r="G26" s="249">
        <v>1897.9184066995451</v>
      </c>
      <c r="H26" s="250">
        <v>1731.7177885709889</v>
      </c>
      <c r="I26" s="250">
        <v>2238.3043747843549</v>
      </c>
      <c r="J26" s="250">
        <v>2019.0096939066871</v>
      </c>
      <c r="K26" s="250">
        <v>2331.1539153293043</v>
      </c>
      <c r="L26" s="250">
        <v>3140.8218585703898</v>
      </c>
      <c r="M26" s="250">
        <v>3747.1634138074696</v>
      </c>
      <c r="N26" s="250">
        <v>4138.0483363519506</v>
      </c>
      <c r="O26" s="250">
        <v>3608.4714648797381</v>
      </c>
      <c r="P26" s="250">
        <v>4902.6779840748495</v>
      </c>
      <c r="Q26" s="250">
        <v>4978.4600187616998</v>
      </c>
      <c r="R26" s="250">
        <v>4871.8484822446098</v>
      </c>
      <c r="S26" s="250">
        <v>3468.0983618333789</v>
      </c>
      <c r="T26" s="250">
        <v>4707.9072635439297</v>
      </c>
      <c r="U26" s="250">
        <v>5077.26864886167</v>
      </c>
      <c r="V26" s="250">
        <v>5875.2805315811293</v>
      </c>
      <c r="W26" s="250">
        <v>4454.4543945338201</v>
      </c>
      <c r="X26" s="250">
        <v>6204.77119930359</v>
      </c>
      <c r="Y26" s="250">
        <v>6387.3379858817298</v>
      </c>
      <c r="Z26" s="250">
        <v>6922.90513916278</v>
      </c>
      <c r="AA26" s="250">
        <v>5365.8697443330902</v>
      </c>
      <c r="AB26" s="250">
        <v>5920.3361567316897</v>
      </c>
      <c r="AC26" s="250">
        <v>7768.8938053075399</v>
      </c>
      <c r="AD26" s="250">
        <v>9510.6771364117703</v>
      </c>
      <c r="AE26" s="250">
        <v>6593.9298701397502</v>
      </c>
      <c r="AF26" s="250">
        <v>8718.9334228243006</v>
      </c>
      <c r="AG26" s="250">
        <v>8620.0781277842998</v>
      </c>
      <c r="AH26" s="250">
        <v>8747.9580263404005</v>
      </c>
      <c r="AI26" s="250">
        <v>3387.83771339634</v>
      </c>
      <c r="AJ26" s="250">
        <v>4082.3503788051876</v>
      </c>
      <c r="AK26" s="250">
        <v>6148.5483217359206</v>
      </c>
      <c r="AL26" s="250">
        <v>6870.9176013213801</v>
      </c>
      <c r="AM26" s="250">
        <v>5714.8353207536893</v>
      </c>
      <c r="AN26" s="250">
        <v>8172.3207432107392</v>
      </c>
      <c r="AO26" s="250">
        <v>10458.142537014981</v>
      </c>
      <c r="AP26" s="250">
        <v>8285.4156364782593</v>
      </c>
      <c r="AQ26" s="250">
        <f t="shared" si="9"/>
        <v>7886.9502639615757</v>
      </c>
      <c r="AR26" s="250">
        <f t="shared" si="10"/>
        <v>13357.187524059114</v>
      </c>
      <c r="AS26" s="250">
        <f t="shared" si="11"/>
        <v>18361.457949960895</v>
      </c>
      <c r="AT26" s="250">
        <f t="shared" si="12"/>
        <v>19128.554805820109</v>
      </c>
      <c r="AU26" s="250">
        <f t="shared" si="13"/>
        <v>23969.468718881923</v>
      </c>
      <c r="AV26" s="250">
        <f t="shared" si="14"/>
        <v>28565.776842784089</v>
      </c>
      <c r="AW26" s="250">
        <f t="shared" si="15"/>
        <v>32680.899447088748</v>
      </c>
      <c r="AX26" s="250">
        <f t="shared" si="16"/>
        <v>20489.654015258828</v>
      </c>
      <c r="AY26" s="426">
        <f t="shared" si="17"/>
        <v>32630.714237457672</v>
      </c>
    </row>
    <row r="27" spans="1:466" ht="20.100000000000001" customHeight="1">
      <c r="A27" s="361">
        <v>19</v>
      </c>
      <c r="B27" s="241" t="str">
        <f>IF('1'!$A$1=1,D27,F27)</f>
        <v>Іспанія</v>
      </c>
      <c r="C27" s="247"/>
      <c r="D27" s="390" t="s">
        <v>188</v>
      </c>
      <c r="E27" s="390"/>
      <c r="F27" s="403" t="s">
        <v>50</v>
      </c>
      <c r="G27" s="249">
        <v>2695.6566256561759</v>
      </c>
      <c r="H27" s="250">
        <v>1833.3194001007098</v>
      </c>
      <c r="I27" s="250">
        <v>2160.73130951555</v>
      </c>
      <c r="J27" s="250">
        <v>2589.6364989592871</v>
      </c>
      <c r="K27" s="250">
        <v>3087.1892073830322</v>
      </c>
      <c r="L27" s="250">
        <v>2806.4577812805182</v>
      </c>
      <c r="M27" s="250">
        <v>3006.312136700456</v>
      </c>
      <c r="N27" s="250">
        <v>3440.1489883791201</v>
      </c>
      <c r="O27" s="250">
        <v>3307.0344280969821</v>
      </c>
      <c r="P27" s="250">
        <v>3572.6641244981301</v>
      </c>
      <c r="Q27" s="250">
        <v>3816.8528311954196</v>
      </c>
      <c r="R27" s="250">
        <v>4172.6851580193897</v>
      </c>
      <c r="S27" s="250">
        <v>4309.3240030471898</v>
      </c>
      <c r="T27" s="250">
        <v>3517.4945150223098</v>
      </c>
      <c r="U27" s="250">
        <v>4021.6272487042802</v>
      </c>
      <c r="V27" s="250">
        <v>5030.16542011192</v>
      </c>
      <c r="W27" s="250">
        <v>4759.0374871521999</v>
      </c>
      <c r="X27" s="250">
        <v>4727.7593095243392</v>
      </c>
      <c r="Y27" s="250">
        <v>5893.2644499623902</v>
      </c>
      <c r="Z27" s="250">
        <v>5938.4135928419601</v>
      </c>
      <c r="AA27" s="250">
        <v>5056.3885562273099</v>
      </c>
      <c r="AB27" s="250">
        <v>3837.6123226822892</v>
      </c>
      <c r="AC27" s="250">
        <v>4604.8936683731999</v>
      </c>
      <c r="AD27" s="250">
        <v>5969.6197985088402</v>
      </c>
      <c r="AE27" s="250">
        <v>6041.4338475225504</v>
      </c>
      <c r="AF27" s="250">
        <v>5622.4070634258997</v>
      </c>
      <c r="AG27" s="250">
        <v>6024.9946280753193</v>
      </c>
      <c r="AH27" s="250">
        <v>8390.4106501160004</v>
      </c>
      <c r="AI27" s="250">
        <v>4827.0912224085332</v>
      </c>
      <c r="AJ27" s="250">
        <v>3318.8146807397161</v>
      </c>
      <c r="AK27" s="250">
        <v>5702.8044348171898</v>
      </c>
      <c r="AL27" s="250">
        <v>8917.6194487495086</v>
      </c>
      <c r="AM27" s="250">
        <v>8021.8507966494399</v>
      </c>
      <c r="AN27" s="250">
        <v>8260.8428739676001</v>
      </c>
      <c r="AO27" s="250">
        <v>7943.5113746741999</v>
      </c>
      <c r="AP27" s="250">
        <v>7759.8049866988313</v>
      </c>
      <c r="AQ27" s="250">
        <f t="shared" si="9"/>
        <v>9279.343834231724</v>
      </c>
      <c r="AR27" s="250">
        <f t="shared" si="10"/>
        <v>12340.108113743127</v>
      </c>
      <c r="AS27" s="250">
        <f t="shared" si="11"/>
        <v>14869.236541809922</v>
      </c>
      <c r="AT27" s="250">
        <f t="shared" si="12"/>
        <v>16878.611186885701</v>
      </c>
      <c r="AU27" s="250">
        <f t="shared" si="13"/>
        <v>21318.474839480888</v>
      </c>
      <c r="AV27" s="250">
        <f t="shared" si="14"/>
        <v>19468.514345791638</v>
      </c>
      <c r="AW27" s="250">
        <f t="shared" si="15"/>
        <v>26079.246189139769</v>
      </c>
      <c r="AX27" s="250">
        <f t="shared" si="16"/>
        <v>22766.329786714949</v>
      </c>
      <c r="AY27" s="426">
        <f t="shared" si="17"/>
        <v>31986.010031990074</v>
      </c>
    </row>
    <row r="28" spans="1:466" ht="20.100000000000001" customHeight="1">
      <c r="A28" s="361">
        <v>20</v>
      </c>
      <c r="B28" s="241" t="str">
        <f>IF('1'!$A$1=1,D28,F28)</f>
        <v>Швейцарія</v>
      </c>
      <c r="C28" s="247"/>
      <c r="D28" s="390" t="s">
        <v>182</v>
      </c>
      <c r="E28" s="390"/>
      <c r="F28" s="390" t="s">
        <v>66</v>
      </c>
      <c r="G28" s="249">
        <v>1725.3698177625402</v>
      </c>
      <c r="H28" s="250">
        <v>3104.9885689235171</v>
      </c>
      <c r="I28" s="250">
        <v>2218.1231237633342</v>
      </c>
      <c r="J28" s="250">
        <v>2333.7334740607839</v>
      </c>
      <c r="K28" s="250">
        <v>4005.2632832460549</v>
      </c>
      <c r="L28" s="250">
        <v>1992.2341418319781</v>
      </c>
      <c r="M28" s="250">
        <v>6261.6713991687102</v>
      </c>
      <c r="N28" s="250">
        <v>12021.05647822474</v>
      </c>
      <c r="O28" s="250">
        <v>13744.529677799619</v>
      </c>
      <c r="P28" s="250">
        <v>8415.57401995076</v>
      </c>
      <c r="Q28" s="250">
        <v>10055.173417119109</v>
      </c>
      <c r="R28" s="250">
        <v>11173.515180085171</v>
      </c>
      <c r="S28" s="250">
        <v>8300.2893486779503</v>
      </c>
      <c r="T28" s="250">
        <v>10211.547612658709</v>
      </c>
      <c r="U28" s="250">
        <v>13214.11333712663</v>
      </c>
      <c r="V28" s="250">
        <v>11674.61499716284</v>
      </c>
      <c r="W28" s="250">
        <v>7139.2769117595499</v>
      </c>
      <c r="X28" s="250">
        <v>9796.2138735577992</v>
      </c>
      <c r="Y28" s="250">
        <v>13561.962426468319</v>
      </c>
      <c r="Z28" s="250">
        <v>9065.4948539007692</v>
      </c>
      <c r="AA28" s="250">
        <v>5713.210912056571</v>
      </c>
      <c r="AB28" s="250">
        <v>2668.4384903766349</v>
      </c>
      <c r="AC28" s="250">
        <v>4136.6167437397498</v>
      </c>
      <c r="AD28" s="250">
        <v>9595.3852570340787</v>
      </c>
      <c r="AE28" s="250">
        <v>12636.774128047729</v>
      </c>
      <c r="AF28" s="250">
        <v>8375.4026482542504</v>
      </c>
      <c r="AG28" s="250">
        <v>26019.334493181788</v>
      </c>
      <c r="AH28" s="250">
        <v>18720.127590213629</v>
      </c>
      <c r="AI28" s="250">
        <v>15843.735935199111</v>
      </c>
      <c r="AJ28" s="250">
        <v>2238.981330538923</v>
      </c>
      <c r="AK28" s="250">
        <v>3531.113424353035</v>
      </c>
      <c r="AL28" s="250">
        <v>8241.2951262778006</v>
      </c>
      <c r="AM28" s="250">
        <v>19249.997561929031</v>
      </c>
      <c r="AN28" s="250">
        <v>3701.116531603408</v>
      </c>
      <c r="AO28" s="250">
        <v>4601.5881642034801</v>
      </c>
      <c r="AP28" s="250">
        <v>4185.5245246908398</v>
      </c>
      <c r="AQ28" s="250">
        <f t="shared" si="0"/>
        <v>9382.2149845101758</v>
      </c>
      <c r="AR28" s="250">
        <f t="shared" si="1"/>
        <v>24280.225302471481</v>
      </c>
      <c r="AS28" s="250">
        <f t="shared" si="2"/>
        <v>43388.792294954663</v>
      </c>
      <c r="AT28" s="250">
        <f t="shared" si="3"/>
        <v>43400.565295626133</v>
      </c>
      <c r="AU28" s="250">
        <f t="shared" si="4"/>
        <v>39562.94806568644</v>
      </c>
      <c r="AV28" s="250">
        <f t="shared" si="5"/>
        <v>22113.651403207034</v>
      </c>
      <c r="AW28" s="250">
        <f t="shared" si="6"/>
        <v>65751.638859697399</v>
      </c>
      <c r="AX28" s="250">
        <f t="shared" si="7"/>
        <v>29855.125816368869</v>
      </c>
      <c r="AY28" s="426">
        <f t="shared" si="8"/>
        <v>31738.226782426762</v>
      </c>
      <c r="CF28" s="453" t="s">
        <v>160</v>
      </c>
      <c r="CG28" s="453" t="s">
        <v>161</v>
      </c>
      <c r="JG28" s="193" t="s">
        <v>148</v>
      </c>
      <c r="JJ28" s="193" t="s">
        <v>149</v>
      </c>
      <c r="JL28" s="339"/>
      <c r="PP28" s="340" t="s">
        <v>150</v>
      </c>
      <c r="PQ28" s="341" t="s">
        <v>151</v>
      </c>
      <c r="PR28" s="341"/>
    </row>
    <row r="29" spans="1:466" ht="20.100000000000001" customHeight="1">
      <c r="A29" s="361">
        <v>21</v>
      </c>
      <c r="B29" s="241" t="str">
        <f>IF('1'!$A$1=1,D29,F29)</f>
        <v>Швеція</v>
      </c>
      <c r="C29" s="247"/>
      <c r="D29" s="390" t="s">
        <v>181</v>
      </c>
      <c r="E29" s="390"/>
      <c r="F29" s="390" t="s">
        <v>68</v>
      </c>
      <c r="G29" s="249">
        <v>1786.7004851681129</v>
      </c>
      <c r="H29" s="250">
        <v>1425.0938896032951</v>
      </c>
      <c r="I29" s="250">
        <v>2221.6427712001441</v>
      </c>
      <c r="J29" s="250">
        <v>2765.0674797053889</v>
      </c>
      <c r="K29" s="250">
        <v>2986.7356127785802</v>
      </c>
      <c r="L29" s="250">
        <v>2015.1108455840269</v>
      </c>
      <c r="M29" s="250">
        <v>2870.6174988499606</v>
      </c>
      <c r="N29" s="250">
        <v>3200.1497702361721</v>
      </c>
      <c r="O29" s="250">
        <v>2636.4011556785354</v>
      </c>
      <c r="P29" s="250">
        <v>2151.97329983902</v>
      </c>
      <c r="Q29" s="250">
        <v>1649.9824328611912</v>
      </c>
      <c r="R29" s="250">
        <v>1977.865314370697</v>
      </c>
      <c r="S29" s="250">
        <v>2532.1510413094729</v>
      </c>
      <c r="T29" s="250">
        <v>2819.476950723415</v>
      </c>
      <c r="U29" s="250">
        <v>3226.5194435019703</v>
      </c>
      <c r="V29" s="250">
        <v>3876.9570771183298</v>
      </c>
      <c r="W29" s="250">
        <v>2837.316065059993</v>
      </c>
      <c r="X29" s="250">
        <v>3002.2980011215504</v>
      </c>
      <c r="Y29" s="250">
        <v>2909.3229960376079</v>
      </c>
      <c r="Z29" s="250">
        <v>2778.4466797148871</v>
      </c>
      <c r="AA29" s="250">
        <v>2165.7655695654512</v>
      </c>
      <c r="AB29" s="250">
        <v>2160.8671997354859</v>
      </c>
      <c r="AC29" s="250">
        <v>3025.692378511993</v>
      </c>
      <c r="AD29" s="250">
        <v>3739.3774576115202</v>
      </c>
      <c r="AE29" s="250">
        <v>4445.6538255513096</v>
      </c>
      <c r="AF29" s="250">
        <v>4745.5887622288901</v>
      </c>
      <c r="AG29" s="250">
        <v>5417.9258011063203</v>
      </c>
      <c r="AH29" s="250">
        <v>8125.1070747723697</v>
      </c>
      <c r="AI29" s="250">
        <v>2095.1624131230687</v>
      </c>
      <c r="AJ29" s="250">
        <v>3798.0978800436287</v>
      </c>
      <c r="AK29" s="250">
        <v>4074.0804404645505</v>
      </c>
      <c r="AL29" s="250">
        <v>6804.0266012423399</v>
      </c>
      <c r="AM29" s="250">
        <v>5440.6574466474904</v>
      </c>
      <c r="AN29" s="250">
        <v>4717.7588648308601</v>
      </c>
      <c r="AO29" s="250">
        <v>7752.1315370305892</v>
      </c>
      <c r="AP29" s="250">
        <v>9443.3798580530893</v>
      </c>
      <c r="AQ29" s="250">
        <f>G29+H29+I29+J29</f>
        <v>8198.5046256769419</v>
      </c>
      <c r="AR29" s="250">
        <f>K29+L29+M29+N29</f>
        <v>11072.613727448741</v>
      </c>
      <c r="AS29" s="250">
        <f>O29+P29+Q29+R29</f>
        <v>8416.2222027494427</v>
      </c>
      <c r="AT29" s="250">
        <f>S29+T29+U29+V29</f>
        <v>12455.104512653188</v>
      </c>
      <c r="AU29" s="250">
        <f>W29+X29+Y29+Z29</f>
        <v>11527.383741934038</v>
      </c>
      <c r="AV29" s="250">
        <f>AA29+AB29+AC29+AD29</f>
        <v>11091.702605424449</v>
      </c>
      <c r="AW29" s="250">
        <f>AE29+AF29+AG29+AH29</f>
        <v>22734.275463658887</v>
      </c>
      <c r="AX29" s="250">
        <f>AI29+AJ29+AK29+AL29</f>
        <v>16771.36733487359</v>
      </c>
      <c r="AY29" s="426">
        <f>AM29+AN29+AO29+AP29</f>
        <v>27353.92770656203</v>
      </c>
    </row>
    <row r="30" spans="1:466" ht="20.100000000000001" customHeight="1">
      <c r="A30" s="361">
        <v>22</v>
      </c>
      <c r="B30" s="241" t="str">
        <f>IF('1'!$A$1=1,D30,F30)</f>
        <v>Республіка Корея</v>
      </c>
      <c r="C30" s="247"/>
      <c r="D30" s="390" t="s">
        <v>72</v>
      </c>
      <c r="E30" s="390"/>
      <c r="F30" s="437" t="s">
        <v>73</v>
      </c>
      <c r="G30" s="249">
        <v>1607.0941656416471</v>
      </c>
      <c r="H30" s="250">
        <v>1026.566901592824</v>
      </c>
      <c r="I30" s="250">
        <v>1195.1045620522759</v>
      </c>
      <c r="J30" s="250">
        <v>1277.923789512703</v>
      </c>
      <c r="K30" s="250">
        <v>1275.488566345377</v>
      </c>
      <c r="L30" s="250">
        <v>1598.8828097773348</v>
      </c>
      <c r="M30" s="250">
        <v>1803.8477845524471</v>
      </c>
      <c r="N30" s="250">
        <v>1509.3604817618761</v>
      </c>
      <c r="O30" s="250">
        <v>1815.4690574931569</v>
      </c>
      <c r="P30" s="250">
        <v>1982.9761147796939</v>
      </c>
      <c r="Q30" s="250">
        <v>2112.0727674084183</v>
      </c>
      <c r="R30" s="250">
        <v>2135.6789331385862</v>
      </c>
      <c r="S30" s="250">
        <v>2240.504291908655</v>
      </c>
      <c r="T30" s="250">
        <v>2899.316698895791</v>
      </c>
      <c r="U30" s="250">
        <v>2947.1139317816551</v>
      </c>
      <c r="V30" s="250">
        <v>2941.9873657118578</v>
      </c>
      <c r="W30" s="250">
        <v>2399.8221329084608</v>
      </c>
      <c r="X30" s="250">
        <v>2377.5325595887639</v>
      </c>
      <c r="Y30" s="250">
        <v>3237.550199377758</v>
      </c>
      <c r="Z30" s="250">
        <v>3096.7282849278008</v>
      </c>
      <c r="AA30" s="250">
        <v>2584.2630202074211</v>
      </c>
      <c r="AB30" s="250">
        <v>2941.2774532551248</v>
      </c>
      <c r="AC30" s="250">
        <v>3317.7850317269249</v>
      </c>
      <c r="AD30" s="250">
        <v>4278.3288840483701</v>
      </c>
      <c r="AE30" s="250">
        <v>4401.0906797897296</v>
      </c>
      <c r="AF30" s="250">
        <v>4195.8506850301001</v>
      </c>
      <c r="AG30" s="250">
        <v>4787.53198363508</v>
      </c>
      <c r="AH30" s="250">
        <v>4992.4596791377999</v>
      </c>
      <c r="AI30" s="250">
        <v>3620.413476157511</v>
      </c>
      <c r="AJ30" s="250">
        <v>3449.3933537862204</v>
      </c>
      <c r="AK30" s="250">
        <v>4019.4395415006074</v>
      </c>
      <c r="AL30" s="250">
        <v>5433.4609114575596</v>
      </c>
      <c r="AM30" s="250">
        <v>3807.0092205579504</v>
      </c>
      <c r="AN30" s="250">
        <v>5245.7856390153993</v>
      </c>
      <c r="AO30" s="250">
        <v>6845.7694665228901</v>
      </c>
      <c r="AP30" s="250">
        <v>7978.7688077318899</v>
      </c>
      <c r="AQ30" s="250">
        <f>G30+H30+I30+J30</f>
        <v>5106.6894187994503</v>
      </c>
      <c r="AR30" s="250">
        <f>K30+L30+M30+N30</f>
        <v>6187.5796424370346</v>
      </c>
      <c r="AS30" s="250">
        <f>O30+P30+Q30+R30</f>
        <v>8046.1968728198553</v>
      </c>
      <c r="AT30" s="250">
        <f>S30+T30+U30+V30</f>
        <v>11028.922288297959</v>
      </c>
      <c r="AU30" s="250">
        <f>W30+X30+Y30+Z30</f>
        <v>11111.633176802785</v>
      </c>
      <c r="AV30" s="250">
        <f>AA30+AB30+AC30+AD30</f>
        <v>13121.654389237839</v>
      </c>
      <c r="AW30" s="250">
        <f>AE30+AF30+AG30+AH30</f>
        <v>18376.93302759271</v>
      </c>
      <c r="AX30" s="250">
        <f>AI30+AJ30+AK30+AL30</f>
        <v>16522.707282901898</v>
      </c>
      <c r="AY30" s="426">
        <f>AM30+AN30+AO30+AP30</f>
        <v>23877.333133828131</v>
      </c>
    </row>
    <row r="31" spans="1:466" ht="20.100000000000001" customHeight="1">
      <c r="A31" s="361">
        <v>23</v>
      </c>
      <c r="B31" s="241" t="str">
        <f>IF('1'!$A$1=1,D31,F31)</f>
        <v>Бельгія</v>
      </c>
      <c r="C31" s="247"/>
      <c r="D31" s="390" t="s">
        <v>190</v>
      </c>
      <c r="E31" s="390"/>
      <c r="F31" s="403" t="s">
        <v>63</v>
      </c>
      <c r="G31" s="249">
        <v>1706.5795564194209</v>
      </c>
      <c r="H31" s="250">
        <v>1961.5873336381651</v>
      </c>
      <c r="I31" s="250">
        <v>1934.7664437340964</v>
      </c>
      <c r="J31" s="250">
        <v>1921.1856223245818</v>
      </c>
      <c r="K31" s="250">
        <v>2253.7875155254342</v>
      </c>
      <c r="L31" s="250">
        <v>2894.4472150771448</v>
      </c>
      <c r="M31" s="250">
        <v>2642.5584279400473</v>
      </c>
      <c r="N31" s="250">
        <v>3106.905764126097</v>
      </c>
      <c r="O31" s="250">
        <v>2957.9151113967491</v>
      </c>
      <c r="P31" s="250">
        <v>3584.944911465408</v>
      </c>
      <c r="Q31" s="250">
        <v>3305.8906772476685</v>
      </c>
      <c r="R31" s="250">
        <v>3372.71367304559</v>
      </c>
      <c r="S31" s="250">
        <v>3259.9858137998403</v>
      </c>
      <c r="T31" s="250">
        <v>4018.7952936198999</v>
      </c>
      <c r="U31" s="250">
        <v>3566.23177554226</v>
      </c>
      <c r="V31" s="250">
        <v>3396.6124143153611</v>
      </c>
      <c r="W31" s="250">
        <v>3078.5944763554953</v>
      </c>
      <c r="X31" s="250">
        <v>3910.0473018429702</v>
      </c>
      <c r="Y31" s="250">
        <v>3351.7151120031267</v>
      </c>
      <c r="Z31" s="250">
        <v>3200.7190104317438</v>
      </c>
      <c r="AA31" s="250">
        <v>3339.280520139323</v>
      </c>
      <c r="AB31" s="250">
        <v>3032.4711936400122</v>
      </c>
      <c r="AC31" s="250">
        <v>3053.2673664281701</v>
      </c>
      <c r="AD31" s="250">
        <v>4224.56576557688</v>
      </c>
      <c r="AE31" s="250">
        <v>3188.8229578612618</v>
      </c>
      <c r="AF31" s="250">
        <v>4428.1337164965607</v>
      </c>
      <c r="AG31" s="250">
        <v>5035.3400208794392</v>
      </c>
      <c r="AH31" s="250">
        <v>7177.5104397446294</v>
      </c>
      <c r="AI31" s="250">
        <v>3597.359245334208</v>
      </c>
      <c r="AJ31" s="250">
        <v>2433.0706183459388</v>
      </c>
      <c r="AK31" s="250">
        <v>5475.7209611780108</v>
      </c>
      <c r="AL31" s="250">
        <v>5803.8214942455506</v>
      </c>
      <c r="AM31" s="250">
        <v>6245.9905686544898</v>
      </c>
      <c r="AN31" s="250">
        <v>5146.5401846533196</v>
      </c>
      <c r="AO31" s="250">
        <v>6055.6515245629298</v>
      </c>
      <c r="AP31" s="250">
        <v>6256.09528343892</v>
      </c>
      <c r="AQ31" s="250">
        <f t="shared" ref="AQ31:AQ44" si="18">G31+H31+I31+J31</f>
        <v>7524.1189561162646</v>
      </c>
      <c r="AR31" s="250">
        <f t="shared" ref="AR31:AR44" si="19">K31+L31+M31+N31</f>
        <v>10897.698922668722</v>
      </c>
      <c r="AS31" s="250">
        <f t="shared" ref="AS31:AS44" si="20">O31+P31+Q31+R31</f>
        <v>13221.464373155415</v>
      </c>
      <c r="AT31" s="250">
        <f t="shared" ref="AT31:AT44" si="21">S31+T31+U31+V31</f>
        <v>14241.625297277362</v>
      </c>
      <c r="AU31" s="250">
        <f t="shared" ref="AU31:AU44" si="22">W31+X31+Y31+Z31</f>
        <v>13541.075900633336</v>
      </c>
      <c r="AV31" s="250">
        <f t="shared" ref="AV31:AV44" si="23">AA31+AB31+AC31+AD31</f>
        <v>13649.584845784386</v>
      </c>
      <c r="AW31" s="250">
        <f t="shared" ref="AW31:AW44" si="24">AE31+AF31+AG31+AH31</f>
        <v>19829.807134981893</v>
      </c>
      <c r="AX31" s="250">
        <f t="shared" ref="AX31:AX44" si="25">AI31+AJ31+AK31+AL31</f>
        <v>17309.972319103708</v>
      </c>
      <c r="AY31" s="426">
        <f t="shared" si="8"/>
        <v>23704.27756130966</v>
      </c>
    </row>
    <row r="32" spans="1:466" ht="20.100000000000001" customHeight="1">
      <c r="A32" s="361">
        <v>24</v>
      </c>
      <c r="B32" s="241" t="str">
        <f>IF('1'!$A$1=1,D32,F32)</f>
        <v>Пакистан</v>
      </c>
      <c r="C32" s="390"/>
      <c r="D32" s="390" t="s">
        <v>218</v>
      </c>
      <c r="F32" s="403" t="s">
        <v>220</v>
      </c>
      <c r="G32" s="249">
        <v>543.83986801012895</v>
      </c>
      <c r="H32" s="250">
        <v>219.47671074173618</v>
      </c>
      <c r="I32" s="250">
        <v>256.13361799875918</v>
      </c>
      <c r="J32" s="250">
        <v>260.11566179478086</v>
      </c>
      <c r="K32" s="250">
        <v>391.15041564079399</v>
      </c>
      <c r="L32" s="250">
        <v>240.4978884575718</v>
      </c>
      <c r="M32" s="250">
        <v>228.56032369843621</v>
      </c>
      <c r="N32" s="250">
        <v>298.45437653155659</v>
      </c>
      <c r="O32" s="250">
        <v>392.04192851919998</v>
      </c>
      <c r="P32" s="250">
        <v>307.58891736270959</v>
      </c>
      <c r="Q32" s="250">
        <v>334.68219796206404</v>
      </c>
      <c r="R32" s="250">
        <v>418.28669585141898</v>
      </c>
      <c r="S32" s="250">
        <v>495.48490607726103</v>
      </c>
      <c r="T32" s="250">
        <v>385.46265206249893</v>
      </c>
      <c r="U32" s="250">
        <v>374.80883907220198</v>
      </c>
      <c r="V32" s="250">
        <v>453.79416421618299</v>
      </c>
      <c r="W32" s="250">
        <v>526.71520682498601</v>
      </c>
      <c r="X32" s="250">
        <v>449.89671481385602</v>
      </c>
      <c r="Y32" s="250">
        <v>437.17667287186396</v>
      </c>
      <c r="Z32" s="250">
        <v>538.80572372686299</v>
      </c>
      <c r="AA32" s="250">
        <v>684.75253877196997</v>
      </c>
      <c r="AB32" s="250">
        <v>405.98035053972797</v>
      </c>
      <c r="AC32" s="250">
        <v>452.38721326337998</v>
      </c>
      <c r="AD32" s="250">
        <v>572.96795723132402</v>
      </c>
      <c r="AE32" s="250">
        <v>810.52457562951099</v>
      </c>
      <c r="AF32" s="250">
        <v>536.13969283489701</v>
      </c>
      <c r="AG32" s="250">
        <v>623.82936649731596</v>
      </c>
      <c r="AH32" s="250">
        <v>514.0454000776499</v>
      </c>
      <c r="AI32" s="250">
        <v>430.18068142825103</v>
      </c>
      <c r="AJ32" s="250">
        <v>193.46315425133901</v>
      </c>
      <c r="AK32" s="250">
        <v>647.40710763980303</v>
      </c>
      <c r="AL32" s="250">
        <v>807.46235616844592</v>
      </c>
      <c r="AM32" s="250">
        <v>2795.93132128873</v>
      </c>
      <c r="AN32" s="250">
        <v>11239.64333705141</v>
      </c>
      <c r="AO32" s="250">
        <v>5469.5523661931902</v>
      </c>
      <c r="AP32" s="250">
        <v>701.46516444435599</v>
      </c>
      <c r="AQ32" s="250">
        <f t="shared" si="18"/>
        <v>1279.5658585454053</v>
      </c>
      <c r="AR32" s="250">
        <f t="shared" si="19"/>
        <v>1158.6630043283585</v>
      </c>
      <c r="AS32" s="250">
        <f t="shared" si="20"/>
        <v>1452.5997396953926</v>
      </c>
      <c r="AT32" s="250">
        <f t="shared" si="21"/>
        <v>1709.5505614281449</v>
      </c>
      <c r="AU32" s="250">
        <f t="shared" si="22"/>
        <v>1952.594318237569</v>
      </c>
      <c r="AV32" s="250">
        <f t="shared" si="23"/>
        <v>2116.0880598064018</v>
      </c>
      <c r="AW32" s="250">
        <f t="shared" si="24"/>
        <v>2484.5390350393736</v>
      </c>
      <c r="AX32" s="250">
        <f t="shared" si="25"/>
        <v>2078.5132994878386</v>
      </c>
      <c r="AY32" s="426">
        <f t="shared" si="8"/>
        <v>20206.592188977684</v>
      </c>
    </row>
    <row r="33" spans="1:465" ht="20.100000000000001" customHeight="1">
      <c r="A33" s="361">
        <v>25</v>
      </c>
      <c r="B33" s="241" t="str">
        <f>IF('1'!$A$1=1,D33,F33)</f>
        <v>В'єтнам</v>
      </c>
      <c r="C33" s="247"/>
      <c r="D33" s="390" t="s">
        <v>193</v>
      </c>
      <c r="E33" s="390"/>
      <c r="F33" s="388" t="s">
        <v>79</v>
      </c>
      <c r="G33" s="249">
        <v>655.45056022437711</v>
      </c>
      <c r="H33" s="250">
        <v>794.36555827198299</v>
      </c>
      <c r="I33" s="250">
        <v>555.77212348798298</v>
      </c>
      <c r="J33" s="250">
        <v>948.78295937774897</v>
      </c>
      <c r="K33" s="250">
        <v>749.31662540251102</v>
      </c>
      <c r="L33" s="250">
        <v>958.5149855948971</v>
      </c>
      <c r="M33" s="250">
        <v>761.77479968816897</v>
      </c>
      <c r="N33" s="250">
        <v>925.84220620730798</v>
      </c>
      <c r="O33" s="250">
        <v>933.79815228172401</v>
      </c>
      <c r="P33" s="250">
        <v>1288.809338996811</v>
      </c>
      <c r="Q33" s="250">
        <v>1282.857257860634</v>
      </c>
      <c r="R33" s="250">
        <v>1091.551416088776</v>
      </c>
      <c r="S33" s="250">
        <v>1398.7656304755681</v>
      </c>
      <c r="T33" s="250">
        <v>900.60716903379102</v>
      </c>
      <c r="U33" s="250">
        <v>1159.173801308285</v>
      </c>
      <c r="V33" s="250">
        <v>1308.716231326656</v>
      </c>
      <c r="W33" s="250">
        <v>1242.1145858027689</v>
      </c>
      <c r="X33" s="250">
        <v>1366.1627976985119</v>
      </c>
      <c r="Y33" s="250">
        <v>995.15266233558305</v>
      </c>
      <c r="Z33" s="250">
        <v>846.07627806850394</v>
      </c>
      <c r="AA33" s="250">
        <v>766.661728584922</v>
      </c>
      <c r="AB33" s="250">
        <v>609.17001033883002</v>
      </c>
      <c r="AC33" s="250">
        <v>715.60633150134106</v>
      </c>
      <c r="AD33" s="250">
        <v>597.12300931356106</v>
      </c>
      <c r="AE33" s="250">
        <v>734.58696411640494</v>
      </c>
      <c r="AF33" s="250">
        <v>1015.378475062947</v>
      </c>
      <c r="AG33" s="250">
        <v>1748.07090636457</v>
      </c>
      <c r="AH33" s="250">
        <v>1482.177576460924</v>
      </c>
      <c r="AI33" s="250">
        <v>2296.9286103600812</v>
      </c>
      <c r="AJ33" s="250">
        <v>1505.495464754295</v>
      </c>
      <c r="AK33" s="250">
        <v>2943.5535304981022</v>
      </c>
      <c r="AL33" s="250">
        <v>3410.9668837210602</v>
      </c>
      <c r="AM33" s="250">
        <v>4113.3412802779294</v>
      </c>
      <c r="AN33" s="250">
        <v>3877.9102996698794</v>
      </c>
      <c r="AO33" s="250">
        <v>5607.6690231581597</v>
      </c>
      <c r="AP33" s="250">
        <v>5438.06596108133</v>
      </c>
      <c r="AQ33" s="250">
        <f t="shared" si="18"/>
        <v>2954.3712013620921</v>
      </c>
      <c r="AR33" s="250">
        <f t="shared" si="19"/>
        <v>3395.4486168928852</v>
      </c>
      <c r="AS33" s="250">
        <f t="shared" si="20"/>
        <v>4597.0161652279457</v>
      </c>
      <c r="AT33" s="250">
        <f t="shared" si="21"/>
        <v>4767.2628321442999</v>
      </c>
      <c r="AU33" s="250">
        <f t="shared" si="22"/>
        <v>4449.5063239053679</v>
      </c>
      <c r="AV33" s="250">
        <f t="shared" si="23"/>
        <v>2688.5610797386539</v>
      </c>
      <c r="AW33" s="250">
        <f t="shared" si="24"/>
        <v>4980.2139220048457</v>
      </c>
      <c r="AX33" s="250">
        <f t="shared" si="25"/>
        <v>10156.944489333539</v>
      </c>
      <c r="AY33" s="426">
        <f t="shared" si="8"/>
        <v>19036.9865641873</v>
      </c>
    </row>
    <row r="34" spans="1:465" ht="20.100000000000001" customHeight="1">
      <c r="A34" s="361">
        <v>26</v>
      </c>
      <c r="B34" s="241" t="str">
        <f>IF('1'!$A$1=1,D34,F34)</f>
        <v>Австрія</v>
      </c>
      <c r="C34" s="247"/>
      <c r="D34" s="390" t="s">
        <v>180</v>
      </c>
      <c r="E34" s="390"/>
      <c r="F34" s="403" t="s">
        <v>67</v>
      </c>
      <c r="G34" s="249">
        <v>1273.8848903682481</v>
      </c>
      <c r="H34" s="250">
        <v>1394.570913925661</v>
      </c>
      <c r="I34" s="250">
        <v>1732.5417495934748</v>
      </c>
      <c r="J34" s="250">
        <v>2971.6571790743265</v>
      </c>
      <c r="K34" s="250">
        <v>2944.469308743578</v>
      </c>
      <c r="L34" s="250">
        <v>2934.7122206248878</v>
      </c>
      <c r="M34" s="250">
        <v>2467.1021364059538</v>
      </c>
      <c r="N34" s="250">
        <v>2522.3556829511199</v>
      </c>
      <c r="O34" s="250">
        <v>2455.776312968294</v>
      </c>
      <c r="P34" s="250">
        <v>2960.2272266003702</v>
      </c>
      <c r="Q34" s="250">
        <v>2770.1262256542141</v>
      </c>
      <c r="R34" s="250">
        <v>3402.9960079816401</v>
      </c>
      <c r="S34" s="250">
        <v>3188.6135788335787</v>
      </c>
      <c r="T34" s="250">
        <v>3204.2961777311384</v>
      </c>
      <c r="U34" s="250">
        <v>3691.3451257651877</v>
      </c>
      <c r="V34" s="250">
        <v>4812.6294623693402</v>
      </c>
      <c r="W34" s="250">
        <v>4574.7260289200294</v>
      </c>
      <c r="X34" s="250">
        <v>4246.4603789108196</v>
      </c>
      <c r="Y34" s="250">
        <v>3377.5865961525701</v>
      </c>
      <c r="Z34" s="250">
        <v>3291.9135619772533</v>
      </c>
      <c r="AA34" s="250">
        <v>2964.857710373487</v>
      </c>
      <c r="AB34" s="250">
        <v>2785.9538114745719</v>
      </c>
      <c r="AC34" s="250">
        <v>3893.9554080284197</v>
      </c>
      <c r="AD34" s="250">
        <v>4263.50911692928</v>
      </c>
      <c r="AE34" s="250">
        <v>4223.6325987040727</v>
      </c>
      <c r="AF34" s="250">
        <v>4783.6977283935994</v>
      </c>
      <c r="AG34" s="250">
        <v>6103.8602384286805</v>
      </c>
      <c r="AH34" s="250">
        <v>6699.3561105691897</v>
      </c>
      <c r="AI34" s="250">
        <v>5046.8044652856697</v>
      </c>
      <c r="AJ34" s="250">
        <v>2433.0963851842189</v>
      </c>
      <c r="AK34" s="250">
        <v>3639.3710395506896</v>
      </c>
      <c r="AL34" s="250">
        <v>3375.9507246458897</v>
      </c>
      <c r="AM34" s="250">
        <v>4068.9478895919638</v>
      </c>
      <c r="AN34" s="250">
        <v>4630.8740602272601</v>
      </c>
      <c r="AO34" s="250">
        <v>4479.3898385655702</v>
      </c>
      <c r="AP34" s="250">
        <v>4616.0446972320806</v>
      </c>
      <c r="AQ34" s="250">
        <f t="shared" si="18"/>
        <v>7372.6547329617106</v>
      </c>
      <c r="AR34" s="250">
        <f t="shared" si="19"/>
        <v>10868.639348725539</v>
      </c>
      <c r="AS34" s="250">
        <f t="shared" si="20"/>
        <v>11589.12577320452</v>
      </c>
      <c r="AT34" s="250">
        <f t="shared" si="21"/>
        <v>14896.884344699243</v>
      </c>
      <c r="AU34" s="250">
        <f t="shared" si="22"/>
        <v>15490.686565960674</v>
      </c>
      <c r="AV34" s="250">
        <f t="shared" si="23"/>
        <v>13908.276046805757</v>
      </c>
      <c r="AW34" s="250">
        <f t="shared" si="24"/>
        <v>21810.546676095542</v>
      </c>
      <c r="AX34" s="250">
        <f t="shared" si="25"/>
        <v>14495.222614666469</v>
      </c>
      <c r="AY34" s="426">
        <f t="shared" si="8"/>
        <v>17795.256485616876</v>
      </c>
    </row>
    <row r="35" spans="1:465" ht="20.100000000000001" customHeight="1">
      <c r="A35" s="361">
        <v>27</v>
      </c>
      <c r="B35" s="241" t="str">
        <f>IF('1'!$A$1=1,D35,F35)</f>
        <v>Норвегія</v>
      </c>
      <c r="C35" s="247"/>
      <c r="D35" s="390" t="s">
        <v>205</v>
      </c>
      <c r="E35" s="390"/>
      <c r="F35" s="390" t="s">
        <v>152</v>
      </c>
      <c r="G35" s="249">
        <v>4912.8569484844993</v>
      </c>
      <c r="H35" s="250">
        <v>4859.9996626234397</v>
      </c>
      <c r="I35" s="250">
        <v>5138.8920291817394</v>
      </c>
      <c r="J35" s="250">
        <v>965.74943870682796</v>
      </c>
      <c r="K35" s="250">
        <v>1042.976793392686</v>
      </c>
      <c r="L35" s="250">
        <v>790.49300290256599</v>
      </c>
      <c r="M35" s="250">
        <v>980.45220439805098</v>
      </c>
      <c r="N35" s="250">
        <v>1332.073864524272</v>
      </c>
      <c r="O35" s="250">
        <v>1392.503616464162</v>
      </c>
      <c r="P35" s="250">
        <v>1090.0202048397541</v>
      </c>
      <c r="Q35" s="250">
        <v>1265.680199842531</v>
      </c>
      <c r="R35" s="250">
        <v>1692.7357814096681</v>
      </c>
      <c r="S35" s="250">
        <v>1310.5917963972461</v>
      </c>
      <c r="T35" s="250">
        <v>1270.045745041851</v>
      </c>
      <c r="U35" s="250">
        <v>1305.3668426491731</v>
      </c>
      <c r="V35" s="250">
        <v>2087.4781764644758</v>
      </c>
      <c r="W35" s="250">
        <v>1687.0158446278431</v>
      </c>
      <c r="X35" s="250">
        <v>1199.0056312504</v>
      </c>
      <c r="Y35" s="250">
        <v>1614.2591696934019</v>
      </c>
      <c r="Z35" s="250">
        <v>1983.588497319791</v>
      </c>
      <c r="AA35" s="250">
        <v>1962.0439584627752</v>
      </c>
      <c r="AB35" s="250">
        <v>1330.5534091985089</v>
      </c>
      <c r="AC35" s="250">
        <v>1831.759440977861</v>
      </c>
      <c r="AD35" s="250">
        <v>2353.8870869932061</v>
      </c>
      <c r="AE35" s="250">
        <v>2011.6755624306911</v>
      </c>
      <c r="AF35" s="250">
        <v>2146.0219345846158</v>
      </c>
      <c r="AG35" s="250">
        <v>2472.801853900517</v>
      </c>
      <c r="AH35" s="250">
        <v>3413.2604475519997</v>
      </c>
      <c r="AI35" s="250">
        <v>2103.0929469796274</v>
      </c>
      <c r="AJ35" s="250">
        <v>1340.7950073422198</v>
      </c>
      <c r="AK35" s="250">
        <v>2280.2062097770449</v>
      </c>
      <c r="AL35" s="250">
        <v>2859.0452651334799</v>
      </c>
      <c r="AM35" s="250">
        <v>2887.8930067969604</v>
      </c>
      <c r="AN35" s="250">
        <v>2711.0862005618378</v>
      </c>
      <c r="AO35" s="250">
        <v>2974.6588416771201</v>
      </c>
      <c r="AP35" s="250">
        <v>3718.9468858742302</v>
      </c>
      <c r="AQ35" s="250">
        <f>G35+H35+I35+J35</f>
        <v>15877.498078996505</v>
      </c>
      <c r="AR35" s="250">
        <f>K35+L35+M35+N35</f>
        <v>4145.9958652175746</v>
      </c>
      <c r="AS35" s="250">
        <f>O35+P35+Q35+R35</f>
        <v>5440.939802556115</v>
      </c>
      <c r="AT35" s="250">
        <f>S35+T35+U35+V35</f>
        <v>5973.4825605527458</v>
      </c>
      <c r="AU35" s="250">
        <f>W35+X35+Y35+Z35</f>
        <v>6483.8691428914362</v>
      </c>
      <c r="AV35" s="250">
        <f>AA35+AB35+AC35+AD35</f>
        <v>7478.2438956323513</v>
      </c>
      <c r="AW35" s="250">
        <f>AE35+AF35+AG35+AH35</f>
        <v>10043.759798467823</v>
      </c>
      <c r="AX35" s="250">
        <f>AI35+AJ35+AK35+AL35</f>
        <v>8583.1394292323712</v>
      </c>
      <c r="AY35" s="426">
        <f>AM35+AN35+AO35+AP35</f>
        <v>12292.584934910148</v>
      </c>
    </row>
    <row r="36" spans="1:465" ht="20.100000000000001" customHeight="1">
      <c r="A36" s="361">
        <v>28</v>
      </c>
      <c r="B36" s="241" t="str">
        <f>IF('1'!$A$1=1,D36,F36)</f>
        <v>Саудівська Аравія</v>
      </c>
      <c r="C36" s="247"/>
      <c r="D36" s="420" t="s">
        <v>192</v>
      </c>
      <c r="E36" s="390"/>
      <c r="F36" s="437" t="s">
        <v>77</v>
      </c>
      <c r="G36" s="249">
        <v>1142.045704710705</v>
      </c>
      <c r="H36" s="250">
        <v>1092.703320234041</v>
      </c>
      <c r="I36" s="250">
        <v>1718.1919200024431</v>
      </c>
      <c r="J36" s="250">
        <v>1528.6595200573909</v>
      </c>
      <c r="K36" s="250">
        <v>1734.2024885631708</v>
      </c>
      <c r="L36" s="250">
        <v>1695.9625734074953</v>
      </c>
      <c r="M36" s="250">
        <v>2112.3487489214899</v>
      </c>
      <c r="N36" s="250">
        <v>2209.184878457791</v>
      </c>
      <c r="O36" s="250">
        <v>2050.9531371901403</v>
      </c>
      <c r="P36" s="250">
        <v>2043.8669683338771</v>
      </c>
      <c r="Q36" s="250">
        <v>3113.3905968367139</v>
      </c>
      <c r="R36" s="250">
        <v>3202.1814069824291</v>
      </c>
      <c r="S36" s="250">
        <v>2819.5461134221687</v>
      </c>
      <c r="T36" s="250">
        <v>2392.1388765995089</v>
      </c>
      <c r="U36" s="250">
        <v>3045.3752357135422</v>
      </c>
      <c r="V36" s="250">
        <v>2946.4386548992334</v>
      </c>
      <c r="W36" s="250">
        <v>2387.1887557382879</v>
      </c>
      <c r="X36" s="250">
        <v>2522.2297738332181</v>
      </c>
      <c r="Y36" s="250">
        <v>3151.9744689518329</v>
      </c>
      <c r="Z36" s="250">
        <v>2899.4200055218098</v>
      </c>
      <c r="AA36" s="250">
        <v>2317.529946672857</v>
      </c>
      <c r="AB36" s="250">
        <v>2166.66639344232</v>
      </c>
      <c r="AC36" s="250">
        <v>3929.3386268580202</v>
      </c>
      <c r="AD36" s="250">
        <v>4021.8811935967005</v>
      </c>
      <c r="AE36" s="250">
        <v>3794.3899891137398</v>
      </c>
      <c r="AF36" s="250">
        <v>3221.3271615452982</v>
      </c>
      <c r="AG36" s="250">
        <v>4562.8196628117203</v>
      </c>
      <c r="AH36" s="250">
        <v>3973.5675195109302</v>
      </c>
      <c r="AI36" s="250">
        <v>741.59927633627103</v>
      </c>
      <c r="AJ36" s="250">
        <v>2383.9219007146007</v>
      </c>
      <c r="AK36" s="250">
        <v>3855.6430532980867</v>
      </c>
      <c r="AL36" s="250">
        <v>3262.7222077785259</v>
      </c>
      <c r="AM36" s="250">
        <v>1288.31039570692</v>
      </c>
      <c r="AN36" s="250">
        <v>1889.230797417438</v>
      </c>
      <c r="AO36" s="250">
        <v>4760.1615658847122</v>
      </c>
      <c r="AP36" s="250">
        <v>4305.8279738490164</v>
      </c>
      <c r="AQ36" s="250">
        <f>G36+H36+I36+J36</f>
        <v>5481.6004650045797</v>
      </c>
      <c r="AR36" s="250">
        <f>K36+L36+M36+N36</f>
        <v>7751.698689349947</v>
      </c>
      <c r="AS36" s="250">
        <f>O36+P36+Q36+R36</f>
        <v>10410.39210934316</v>
      </c>
      <c r="AT36" s="250">
        <f>S36+T36+U36+V36</f>
        <v>11203.498880634454</v>
      </c>
      <c r="AU36" s="250">
        <f>W36+X36+Y36+Z36</f>
        <v>10960.813004045149</v>
      </c>
      <c r="AV36" s="250">
        <f>AA36+AB36+AC36+AD36</f>
        <v>12435.416160569897</v>
      </c>
      <c r="AW36" s="250">
        <f>AE36+AF36+AG36+AH36</f>
        <v>15552.104332981689</v>
      </c>
      <c r="AX36" s="250">
        <f>AI36+AJ36+AK36+AL36</f>
        <v>10243.886438127485</v>
      </c>
      <c r="AY36" s="426">
        <f>AM36+AN36+AO36+AP36</f>
        <v>12243.530732858086</v>
      </c>
    </row>
    <row r="37" spans="1:465" ht="20.100000000000001" customHeight="1">
      <c r="A37" s="361">
        <v>29</v>
      </c>
      <c r="B37" s="241" t="str">
        <f>IF('1'!$A$1=1,D37,F37)</f>
        <v>Канада</v>
      </c>
      <c r="C37" s="247"/>
      <c r="D37" s="420" t="s">
        <v>156</v>
      </c>
      <c r="E37" s="390"/>
      <c r="F37" s="437" t="s">
        <v>157</v>
      </c>
      <c r="G37" s="249">
        <v>601.02801241410702</v>
      </c>
      <c r="H37" s="250">
        <v>1460.6247596276089</v>
      </c>
      <c r="I37" s="250">
        <v>1190.508832852968</v>
      </c>
      <c r="J37" s="250">
        <v>1265.2031100433551</v>
      </c>
      <c r="K37" s="250">
        <v>1313.9067032558969</v>
      </c>
      <c r="L37" s="250">
        <v>820.26602235282894</v>
      </c>
      <c r="M37" s="250">
        <v>916.12371650496004</v>
      </c>
      <c r="N37" s="250">
        <v>2485.284337193199</v>
      </c>
      <c r="O37" s="250">
        <v>1833.3636980681158</v>
      </c>
      <c r="P37" s="250">
        <v>2465.3757295623159</v>
      </c>
      <c r="Q37" s="250">
        <v>887.42509000915595</v>
      </c>
      <c r="R37" s="250">
        <v>2777.4443652798241</v>
      </c>
      <c r="S37" s="250">
        <v>2182.30969019655</v>
      </c>
      <c r="T37" s="250">
        <v>937.38222748646297</v>
      </c>
      <c r="U37" s="250">
        <v>2187.3533561764766</v>
      </c>
      <c r="V37" s="250">
        <v>3761.5450377467223</v>
      </c>
      <c r="W37" s="250">
        <v>1124.817021689975</v>
      </c>
      <c r="X37" s="250">
        <v>1181.122403476232</v>
      </c>
      <c r="Y37" s="250">
        <v>1292.1699825540311</v>
      </c>
      <c r="Z37" s="250">
        <v>1372.417375029517</v>
      </c>
      <c r="AA37" s="250">
        <v>1216.202488332654</v>
      </c>
      <c r="AB37" s="250">
        <v>1094.88716127149</v>
      </c>
      <c r="AC37" s="250">
        <v>1510.4133027960829</v>
      </c>
      <c r="AD37" s="250">
        <v>1598.3601566723441</v>
      </c>
      <c r="AE37" s="250">
        <v>1346.787266106759</v>
      </c>
      <c r="AF37" s="250">
        <v>1470.53439102681</v>
      </c>
      <c r="AG37" s="250">
        <v>1942.3814367164168</v>
      </c>
      <c r="AH37" s="250">
        <v>2295.903997745932</v>
      </c>
      <c r="AI37" s="250">
        <v>1366.7485878903901</v>
      </c>
      <c r="AJ37" s="250">
        <v>661.19284549745601</v>
      </c>
      <c r="AK37" s="250">
        <v>1429.8277529061811</v>
      </c>
      <c r="AL37" s="250">
        <v>1993.4965219315379</v>
      </c>
      <c r="AM37" s="250">
        <v>2953.6818713258781</v>
      </c>
      <c r="AN37" s="250">
        <v>1582.4627690423799</v>
      </c>
      <c r="AO37" s="250">
        <v>3119.0777516444959</v>
      </c>
      <c r="AP37" s="250">
        <v>4246.5138796862702</v>
      </c>
      <c r="AQ37" s="250">
        <f>G37+H37+I37+J37</f>
        <v>4517.3647149380395</v>
      </c>
      <c r="AR37" s="250">
        <f>K37+L37+M37+N37</f>
        <v>5535.5807793068852</v>
      </c>
      <c r="AS37" s="250">
        <f>O37+P37+Q37+R37</f>
        <v>7963.6088829194105</v>
      </c>
      <c r="AT37" s="250">
        <f>S37+T37+U37+V37</f>
        <v>9068.5903116062109</v>
      </c>
      <c r="AU37" s="250">
        <f>W37+X37+Y37+Z37</f>
        <v>4970.5267827497546</v>
      </c>
      <c r="AV37" s="250">
        <f>AA37+AB37+AC37+AD37</f>
        <v>5419.8631090725712</v>
      </c>
      <c r="AW37" s="250">
        <f>AE37+AF37+AG37+AH37</f>
        <v>7055.6070915959172</v>
      </c>
      <c r="AX37" s="250">
        <f>AI37+AJ37+AK37+AL37</f>
        <v>5451.2657082255655</v>
      </c>
      <c r="AY37" s="426">
        <f>AM37+AN37+AO37+AP37</f>
        <v>11901.736271699025</v>
      </c>
    </row>
    <row r="38" spans="1:465" ht="20.100000000000001" customHeight="1">
      <c r="A38" s="361">
        <v>30</v>
      </c>
      <c r="B38" s="241" t="str">
        <f>IF('1'!$A$1=1,D38,F38)</f>
        <v>Ізраїль</v>
      </c>
      <c r="C38" s="247"/>
      <c r="D38" s="419" t="s">
        <v>194</v>
      </c>
      <c r="E38" s="390"/>
      <c r="F38" s="419" t="s">
        <v>78</v>
      </c>
      <c r="G38" s="249">
        <v>1046.343250958186</v>
      </c>
      <c r="H38" s="250">
        <v>952.19767333864547</v>
      </c>
      <c r="I38" s="250">
        <v>1148.9594844491101</v>
      </c>
      <c r="J38" s="250">
        <v>570.796855958229</v>
      </c>
      <c r="K38" s="250">
        <v>1338.6917562384169</v>
      </c>
      <c r="L38" s="250">
        <v>1377.9306971608389</v>
      </c>
      <c r="M38" s="250">
        <v>870.77975080859198</v>
      </c>
      <c r="N38" s="250">
        <v>982.50896267271605</v>
      </c>
      <c r="O38" s="250">
        <v>1487.7900848165868</v>
      </c>
      <c r="P38" s="250">
        <v>1087.6178623853359</v>
      </c>
      <c r="Q38" s="250">
        <v>767.08155875579189</v>
      </c>
      <c r="R38" s="250">
        <v>1017.946030542823</v>
      </c>
      <c r="S38" s="250">
        <v>1450.6823629082392</v>
      </c>
      <c r="T38" s="250">
        <v>1386.950181313739</v>
      </c>
      <c r="U38" s="250">
        <v>992.86850032602206</v>
      </c>
      <c r="V38" s="250">
        <v>1756.6876536782838</v>
      </c>
      <c r="W38" s="250">
        <v>1487.196598815357</v>
      </c>
      <c r="X38" s="250">
        <v>1126.556701415775</v>
      </c>
      <c r="Y38" s="250">
        <v>746.90525198725391</v>
      </c>
      <c r="Z38" s="250">
        <v>1622.360081242256</v>
      </c>
      <c r="AA38" s="250">
        <v>1375.4868860595088</v>
      </c>
      <c r="AB38" s="250">
        <v>812.17583319450102</v>
      </c>
      <c r="AC38" s="250">
        <v>1054.458921065197</v>
      </c>
      <c r="AD38" s="250">
        <v>1297.5953256884859</v>
      </c>
      <c r="AE38" s="250">
        <v>1244.101938392082</v>
      </c>
      <c r="AF38" s="250">
        <v>1125.6259658376869</v>
      </c>
      <c r="AG38" s="250">
        <v>1419.576958031809</v>
      </c>
      <c r="AH38" s="250">
        <v>2165.3832456660393</v>
      </c>
      <c r="AI38" s="250">
        <v>1284.5867371781239</v>
      </c>
      <c r="AJ38" s="250">
        <v>1217.9318218107442</v>
      </c>
      <c r="AK38" s="250">
        <v>4540.6826079664052</v>
      </c>
      <c r="AL38" s="250">
        <v>2220.8030961716781</v>
      </c>
      <c r="AM38" s="250">
        <v>3730.3293939163177</v>
      </c>
      <c r="AN38" s="250">
        <v>2146.2426641782922</v>
      </c>
      <c r="AO38" s="250">
        <v>2218.8127930696619</v>
      </c>
      <c r="AP38" s="250">
        <v>2609.1189752882829</v>
      </c>
      <c r="AQ38" s="250">
        <f t="shared" si="18"/>
        <v>3718.2972647041706</v>
      </c>
      <c r="AR38" s="250">
        <f t="shared" si="19"/>
        <v>4569.9111668805635</v>
      </c>
      <c r="AS38" s="250">
        <f t="shared" si="20"/>
        <v>4360.4355365005376</v>
      </c>
      <c r="AT38" s="250">
        <f t="shared" si="21"/>
        <v>5587.188698226284</v>
      </c>
      <c r="AU38" s="250">
        <f t="shared" si="22"/>
        <v>4983.0186334606424</v>
      </c>
      <c r="AV38" s="250">
        <f t="shared" si="23"/>
        <v>4539.7169660076925</v>
      </c>
      <c r="AW38" s="250">
        <f t="shared" si="24"/>
        <v>5954.6881079276172</v>
      </c>
      <c r="AX38" s="250">
        <f t="shared" si="25"/>
        <v>9264.0042631269516</v>
      </c>
      <c r="AY38" s="426">
        <f t="shared" si="8"/>
        <v>10704.503826452554</v>
      </c>
    </row>
    <row r="39" spans="1:465" ht="20.100000000000001" customHeight="1">
      <c r="A39" s="361">
        <v>31</v>
      </c>
      <c r="B39" s="241" t="str">
        <f>IF('1'!$A$1=1,D39,F39)</f>
        <v>Латвія</v>
      </c>
      <c r="C39" s="280"/>
      <c r="D39" s="386" t="s">
        <v>183</v>
      </c>
      <c r="E39" s="400"/>
      <c r="F39" s="438" t="s">
        <v>75</v>
      </c>
      <c r="G39" s="249">
        <v>340.09692446198846</v>
      </c>
      <c r="H39" s="250">
        <v>385.50878624480629</v>
      </c>
      <c r="I39" s="250">
        <v>471.51605240292406</v>
      </c>
      <c r="J39" s="250">
        <v>538.27736863876294</v>
      </c>
      <c r="K39" s="250">
        <v>584.70317959246495</v>
      </c>
      <c r="L39" s="250">
        <v>574.51487487845702</v>
      </c>
      <c r="M39" s="250">
        <v>734.26767361400994</v>
      </c>
      <c r="N39" s="250">
        <v>792.275720135955</v>
      </c>
      <c r="O39" s="250">
        <v>692.41179277560502</v>
      </c>
      <c r="P39" s="250">
        <v>878.0100361098589</v>
      </c>
      <c r="Q39" s="250">
        <v>841.28714329544005</v>
      </c>
      <c r="R39" s="250">
        <v>1228.0808447212939</v>
      </c>
      <c r="S39" s="250">
        <v>869.525252404615</v>
      </c>
      <c r="T39" s="250">
        <v>913.48839326765597</v>
      </c>
      <c r="U39" s="250">
        <v>969.10702373823005</v>
      </c>
      <c r="V39" s="250">
        <v>1178.6769364979718</v>
      </c>
      <c r="W39" s="250">
        <v>1052.5262116041301</v>
      </c>
      <c r="X39" s="250">
        <v>985.04080135506092</v>
      </c>
      <c r="Y39" s="250">
        <v>911.55424142836705</v>
      </c>
      <c r="Z39" s="250">
        <v>1104.1050771375849</v>
      </c>
      <c r="AA39" s="250">
        <v>849.88172333885097</v>
      </c>
      <c r="AB39" s="250">
        <v>856.43140889960205</v>
      </c>
      <c r="AC39" s="250">
        <v>1016.0524557986599</v>
      </c>
      <c r="AD39" s="250">
        <v>1426.8229191453129</v>
      </c>
      <c r="AE39" s="250">
        <v>989.32763538174606</v>
      </c>
      <c r="AF39" s="250">
        <v>1233.8152977991299</v>
      </c>
      <c r="AG39" s="250">
        <v>1486.2970680523249</v>
      </c>
      <c r="AH39" s="250">
        <v>1618.5872306832421</v>
      </c>
      <c r="AI39" s="250">
        <v>1117.3211571407091</v>
      </c>
      <c r="AJ39" s="250">
        <v>1157.0178977185451</v>
      </c>
      <c r="AK39" s="250">
        <v>2289.1632752552723</v>
      </c>
      <c r="AL39" s="250">
        <v>3013.7781684476558</v>
      </c>
      <c r="AM39" s="250">
        <v>2375.404378123872</v>
      </c>
      <c r="AN39" s="250">
        <v>2361.5221769369882</v>
      </c>
      <c r="AO39" s="250">
        <v>2119.3280491479941</v>
      </c>
      <c r="AP39" s="250">
        <v>3700.8827210337008</v>
      </c>
      <c r="AQ39" s="250">
        <f>G39+H39+I39+J39</f>
        <v>1735.3991317484818</v>
      </c>
      <c r="AR39" s="250">
        <f>K39+L39+M39+N39</f>
        <v>2685.7614482208869</v>
      </c>
      <c r="AS39" s="250">
        <f>O39+P39+Q39+R39</f>
        <v>3639.7898169021983</v>
      </c>
      <c r="AT39" s="250">
        <f>S39+T39+U39+V39</f>
        <v>3930.7976059084731</v>
      </c>
      <c r="AU39" s="250">
        <f>W39+X39+Y39+Z39</f>
        <v>4053.226331525143</v>
      </c>
      <c r="AV39" s="250">
        <f>AA39+AB39+AC39+AD39</f>
        <v>4149.1885071824254</v>
      </c>
      <c r="AW39" s="250">
        <f>AE39+AF39+AG39+AH39</f>
        <v>5328.0272319164433</v>
      </c>
      <c r="AX39" s="250">
        <f>AI39+AJ39+AK39+AL39</f>
        <v>7577.2804985621824</v>
      </c>
      <c r="AY39" s="426">
        <f>AM39+AN39+AO39+AP39</f>
        <v>10557.137325242555</v>
      </c>
    </row>
    <row r="40" spans="1:465" ht="20.100000000000001" customHeight="1">
      <c r="A40" s="361">
        <v>32</v>
      </c>
      <c r="B40" s="241" t="str">
        <f>IF('1'!$A$1=1,D40,F40)</f>
        <v>Фінляндія</v>
      </c>
      <c r="C40" s="247"/>
      <c r="D40" s="420" t="s">
        <v>216</v>
      </c>
      <c r="E40" s="390"/>
      <c r="F40" s="420" t="s">
        <v>153</v>
      </c>
      <c r="G40" s="249">
        <v>971.50354398176</v>
      </c>
      <c r="H40" s="250">
        <v>1079.51449668444</v>
      </c>
      <c r="I40" s="250">
        <v>1248.416128566103</v>
      </c>
      <c r="J40" s="250">
        <v>1234.368570922667</v>
      </c>
      <c r="K40" s="250">
        <v>1162.534844535061</v>
      </c>
      <c r="L40" s="250">
        <v>1228.5256379946741</v>
      </c>
      <c r="M40" s="250">
        <v>1344.294026009723</v>
      </c>
      <c r="N40" s="250">
        <v>1414.013097710179</v>
      </c>
      <c r="O40" s="250">
        <v>1136.765415140507</v>
      </c>
      <c r="P40" s="250">
        <v>1489.364902905488</v>
      </c>
      <c r="Q40" s="250">
        <v>1594.2276268016301</v>
      </c>
      <c r="R40" s="250">
        <v>1600.629204752441</v>
      </c>
      <c r="S40" s="250">
        <v>2102.110678046944</v>
      </c>
      <c r="T40" s="250">
        <v>1654.669915732703</v>
      </c>
      <c r="U40" s="250">
        <v>2002.406257617863</v>
      </c>
      <c r="V40" s="250">
        <v>2097.56479096459</v>
      </c>
      <c r="W40" s="250">
        <v>1562.7573391227688</v>
      </c>
      <c r="X40" s="250">
        <v>1592.4704001704899</v>
      </c>
      <c r="Y40" s="250">
        <v>1732.317767817548</v>
      </c>
      <c r="Z40" s="250">
        <v>1661.518018244235</v>
      </c>
      <c r="AA40" s="250">
        <v>1492.963736519238</v>
      </c>
      <c r="AB40" s="250">
        <v>1377.4721001589751</v>
      </c>
      <c r="AC40" s="250">
        <v>1561.263511539255</v>
      </c>
      <c r="AD40" s="250">
        <v>1845.8377539111621</v>
      </c>
      <c r="AE40" s="250">
        <v>1619.483029984174</v>
      </c>
      <c r="AF40" s="250">
        <v>2072.2474042195709</v>
      </c>
      <c r="AG40" s="250">
        <v>2115.0730928396201</v>
      </c>
      <c r="AH40" s="250">
        <v>2198.5049564233323</v>
      </c>
      <c r="AI40" s="250">
        <v>1198.9520544349718</v>
      </c>
      <c r="AJ40" s="250">
        <v>899.99572647464493</v>
      </c>
      <c r="AK40" s="250">
        <v>3755.1680144593602</v>
      </c>
      <c r="AL40" s="250">
        <v>1773.337955252068</v>
      </c>
      <c r="AM40" s="250">
        <v>2452.1474636895882</v>
      </c>
      <c r="AN40" s="250">
        <v>2358.2014061405821</v>
      </c>
      <c r="AO40" s="250">
        <v>2637.6512030706799</v>
      </c>
      <c r="AP40" s="250">
        <v>2711.4573298970731</v>
      </c>
      <c r="AQ40" s="250">
        <f>G40+H40+I40+J40</f>
        <v>4533.8027401549698</v>
      </c>
      <c r="AR40" s="250">
        <f>K40+L40+M40+N40</f>
        <v>5149.367606249637</v>
      </c>
      <c r="AS40" s="250">
        <f>O40+P40+Q40+R40</f>
        <v>5820.987149600066</v>
      </c>
      <c r="AT40" s="250">
        <f>S40+T40+U40+V40</f>
        <v>7856.7516423621</v>
      </c>
      <c r="AU40" s="250">
        <f>W40+X40+Y40+Z40</f>
        <v>6549.0635253550408</v>
      </c>
      <c r="AV40" s="250">
        <f>AA40+AB40+AC40+AD40</f>
        <v>6277.5371021286301</v>
      </c>
      <c r="AW40" s="250">
        <f>AE40+AF40+AG40+AH40</f>
        <v>8005.308483466697</v>
      </c>
      <c r="AX40" s="250">
        <f>AI40+AJ40+AK40+AL40</f>
        <v>7627.4537506210454</v>
      </c>
      <c r="AY40" s="426">
        <f>AM40+AN40+AO40+AP40</f>
        <v>10159.457402797923</v>
      </c>
    </row>
    <row r="41" spans="1:465" ht="20.100000000000001" customHeight="1">
      <c r="A41" s="361">
        <v>33</v>
      </c>
      <c r="B41" s="241" t="str">
        <f>IF('1'!$A$1=1,D41,F41)</f>
        <v>Азербайджан</v>
      </c>
      <c r="C41" s="247"/>
      <c r="D41" s="390" t="s">
        <v>184</v>
      </c>
      <c r="E41" s="390"/>
      <c r="F41" s="400" t="s">
        <v>76</v>
      </c>
      <c r="G41" s="249">
        <v>102.100169542758</v>
      </c>
      <c r="H41" s="250">
        <v>137.76558249371112</v>
      </c>
      <c r="I41" s="250">
        <v>135.56198770477531</v>
      </c>
      <c r="J41" s="250">
        <v>290.33331943194344</v>
      </c>
      <c r="K41" s="250">
        <v>109.21041000688359</v>
      </c>
      <c r="L41" s="250">
        <v>270.7574087556373</v>
      </c>
      <c r="M41" s="250">
        <v>335.9805340326177</v>
      </c>
      <c r="N41" s="250">
        <v>288.94569749758341</v>
      </c>
      <c r="O41" s="250">
        <v>1976.458869850668</v>
      </c>
      <c r="P41" s="250">
        <v>2669.889148075471</v>
      </c>
      <c r="Q41" s="250">
        <v>2832.8644919094359</v>
      </c>
      <c r="R41" s="250">
        <v>3582.6747266196899</v>
      </c>
      <c r="S41" s="250">
        <v>3297.7087591015261</v>
      </c>
      <c r="T41" s="250">
        <v>3156.1188700103439</v>
      </c>
      <c r="U41" s="250">
        <v>2654.3987318717582</v>
      </c>
      <c r="V41" s="250">
        <v>3505.2577562246888</v>
      </c>
      <c r="W41" s="250">
        <v>2162.5839001348822</v>
      </c>
      <c r="X41" s="250">
        <v>2827.4622366518433</v>
      </c>
      <c r="Y41" s="250">
        <v>2714.8368099921668</v>
      </c>
      <c r="Z41" s="250">
        <v>2100.6176598451361</v>
      </c>
      <c r="AA41" s="250">
        <v>1167.5921553927365</v>
      </c>
      <c r="AB41" s="250">
        <v>3768.9740207529389</v>
      </c>
      <c r="AC41" s="250">
        <v>1163.339177210938</v>
      </c>
      <c r="AD41" s="250">
        <v>2567.9233434891512</v>
      </c>
      <c r="AE41" s="250">
        <v>3499.8903709021301</v>
      </c>
      <c r="AF41" s="250">
        <v>3307.6422663766398</v>
      </c>
      <c r="AG41" s="250">
        <v>3683.0840868239156</v>
      </c>
      <c r="AH41" s="250">
        <v>8160.9767905415702</v>
      </c>
      <c r="AI41" s="250">
        <v>5969.0370673287598</v>
      </c>
      <c r="AJ41" s="250">
        <v>4006.8985902379641</v>
      </c>
      <c r="AK41" s="250">
        <v>812.31960391075108</v>
      </c>
      <c r="AL41" s="250">
        <v>4148.8303437569357</v>
      </c>
      <c r="AM41" s="250">
        <v>1809.6215330013201</v>
      </c>
      <c r="AN41" s="250">
        <v>2796.5780940267418</v>
      </c>
      <c r="AO41" s="250">
        <v>2295.3090767882877</v>
      </c>
      <c r="AP41" s="250">
        <v>3156.6338828784264</v>
      </c>
      <c r="AQ41" s="250">
        <f>G41+H41+I41+J41</f>
        <v>665.76105917318785</v>
      </c>
      <c r="AR41" s="250">
        <f>K41+L41+M41+N41</f>
        <v>1004.894050292722</v>
      </c>
      <c r="AS41" s="250">
        <f>O41+P41+Q41+R41</f>
        <v>11061.887236455264</v>
      </c>
      <c r="AT41" s="250">
        <f>S41+T41+U41+V41</f>
        <v>12613.484117208318</v>
      </c>
      <c r="AU41" s="250">
        <f>W41+X41+Y41+Z41</f>
        <v>9805.5006066240294</v>
      </c>
      <c r="AV41" s="250">
        <f>AA41+AB41+AC41+AD41</f>
        <v>8667.8286968457651</v>
      </c>
      <c r="AW41" s="250">
        <f>AE41+AF41+AG41+AH41</f>
        <v>18651.593514644257</v>
      </c>
      <c r="AX41" s="250">
        <f>AI41+AJ41+AK41+AL41</f>
        <v>14937.085605234412</v>
      </c>
      <c r="AY41" s="426">
        <f>AM41+AN41+AO41+AP41</f>
        <v>10058.142586694776</v>
      </c>
    </row>
    <row r="42" spans="1:465" ht="20.100000000000001" customHeight="1">
      <c r="A42" s="361">
        <v>34</v>
      </c>
      <c r="B42" s="241" t="str">
        <f>IF('1'!$A$1=1,D42,F42)</f>
        <v>Малайзія</v>
      </c>
      <c r="C42" s="247"/>
      <c r="D42" s="390" t="s">
        <v>219</v>
      </c>
      <c r="E42" s="390"/>
      <c r="F42" s="400" t="s">
        <v>221</v>
      </c>
      <c r="G42" s="249">
        <v>595.08261320015799</v>
      </c>
      <c r="H42" s="250">
        <v>481.13678394850899</v>
      </c>
      <c r="I42" s="250">
        <v>708.94297864080704</v>
      </c>
      <c r="J42" s="250">
        <v>758.73760810495605</v>
      </c>
      <c r="K42" s="250">
        <v>915.89008467156305</v>
      </c>
      <c r="L42" s="250">
        <v>758.16202976956504</v>
      </c>
      <c r="M42" s="250">
        <v>882.41694898127707</v>
      </c>
      <c r="N42" s="250">
        <v>1146.127502021232</v>
      </c>
      <c r="O42" s="250">
        <v>929.55028536301495</v>
      </c>
      <c r="P42" s="250">
        <v>1180.744417870467</v>
      </c>
      <c r="Q42" s="250">
        <v>1062.6425100467911</v>
      </c>
      <c r="R42" s="250">
        <v>1259.6667328468391</v>
      </c>
      <c r="S42" s="250">
        <v>1135.6583683505551</v>
      </c>
      <c r="T42" s="250">
        <v>1322.1602957193459</v>
      </c>
      <c r="U42" s="250">
        <v>1261.269210065052</v>
      </c>
      <c r="V42" s="250">
        <v>1890.955847820647</v>
      </c>
      <c r="W42" s="250">
        <v>1200.7575990307689</v>
      </c>
      <c r="X42" s="250">
        <v>1518.9632354425969</v>
      </c>
      <c r="Y42" s="250">
        <v>1430.5503929230149</v>
      </c>
      <c r="Z42" s="250">
        <v>1267.3092886501011</v>
      </c>
      <c r="AA42" s="250">
        <v>1406.4223032295599</v>
      </c>
      <c r="AB42" s="250">
        <v>1340.5102364063232</v>
      </c>
      <c r="AC42" s="250">
        <v>1419.7830399210411</v>
      </c>
      <c r="AD42" s="250">
        <v>1676.1605367244131</v>
      </c>
      <c r="AE42" s="250">
        <v>1467.0021145335049</v>
      </c>
      <c r="AF42" s="250">
        <v>1894.3214902073719</v>
      </c>
      <c r="AG42" s="250">
        <v>1536.363679065809</v>
      </c>
      <c r="AH42" s="250">
        <v>1862.0638934034389</v>
      </c>
      <c r="AI42" s="250">
        <v>1336.101666549526</v>
      </c>
      <c r="AJ42" s="250">
        <v>945.47382010102501</v>
      </c>
      <c r="AK42" s="250">
        <v>1962.6428218141518</v>
      </c>
      <c r="AL42" s="250">
        <v>2514.2462120023019</v>
      </c>
      <c r="AM42" s="250">
        <v>2211.6972778071499</v>
      </c>
      <c r="AN42" s="250">
        <v>2380.2051620759457</v>
      </c>
      <c r="AO42" s="250">
        <v>2611.3011955224301</v>
      </c>
      <c r="AP42" s="250">
        <v>2685.7131105616736</v>
      </c>
      <c r="AQ42" s="250">
        <f>G42+H42+I42+J42</f>
        <v>2543.8999838944301</v>
      </c>
      <c r="AR42" s="250">
        <f>K42+L42+M42+N42</f>
        <v>3702.5965654436372</v>
      </c>
      <c r="AS42" s="250">
        <f>O42+P42+Q42+R42</f>
        <v>4432.6039461271121</v>
      </c>
      <c r="AT42" s="250">
        <f>S42+T42+U42+V42</f>
        <v>5610.0437219555997</v>
      </c>
      <c r="AU42" s="250">
        <f>W42+X42+Y42+Z42</f>
        <v>5417.5805160464815</v>
      </c>
      <c r="AV42" s="250">
        <f>AA42+AB42+AC42+AD42</f>
        <v>5842.8761162813371</v>
      </c>
      <c r="AW42" s="250">
        <f>AE42+AF42+AG42+AH42</f>
        <v>6759.7511772101243</v>
      </c>
      <c r="AX42" s="250">
        <f>AI42+AJ42+AK42+AL42</f>
        <v>6758.4645204670051</v>
      </c>
      <c r="AY42" s="426">
        <f>AM42+AN42+AO42+AP42</f>
        <v>9888.9167459671989</v>
      </c>
    </row>
    <row r="43" spans="1:465" ht="20.100000000000001" customHeight="1">
      <c r="A43" s="361">
        <v>35</v>
      </c>
      <c r="B43" s="241" t="str">
        <f>IF('1'!$A$1=1,D43,F43)</f>
        <v>Казахстан</v>
      </c>
      <c r="C43" s="247"/>
      <c r="D43" s="390" t="s">
        <v>195</v>
      </c>
      <c r="E43" s="390"/>
      <c r="F43" s="403" t="s">
        <v>74</v>
      </c>
      <c r="G43" s="249">
        <v>951.77138200183299</v>
      </c>
      <c r="H43" s="250">
        <v>1101.0444204555399</v>
      </c>
      <c r="I43" s="250">
        <v>1113.4830425414411</v>
      </c>
      <c r="J43" s="250">
        <v>1153.0401323088099</v>
      </c>
      <c r="K43" s="250">
        <v>1277.3242100134869</v>
      </c>
      <c r="L43" s="250">
        <v>2099.4883319904998</v>
      </c>
      <c r="M43" s="250">
        <v>2335.8538857695971</v>
      </c>
      <c r="N43" s="250">
        <v>3226.2857068304384</v>
      </c>
      <c r="O43" s="250">
        <v>3107.8021926423939</v>
      </c>
      <c r="P43" s="250">
        <v>2273.426972283999</v>
      </c>
      <c r="Q43" s="250">
        <v>2523.0268344110382</v>
      </c>
      <c r="R43" s="250">
        <v>3388.3407546490162</v>
      </c>
      <c r="S43" s="250">
        <v>2638.853472572046</v>
      </c>
      <c r="T43" s="250">
        <v>3246.369389131507</v>
      </c>
      <c r="U43" s="250">
        <v>3489.7936718173869</v>
      </c>
      <c r="V43" s="250">
        <v>3031.403657535423</v>
      </c>
      <c r="W43" s="250">
        <v>2819.2979072527087</v>
      </c>
      <c r="X43" s="250">
        <v>2662.3932089490008</v>
      </c>
      <c r="Y43" s="250">
        <v>3326.5866700511801</v>
      </c>
      <c r="Z43" s="250">
        <v>3621.0907753893571</v>
      </c>
      <c r="AA43" s="250">
        <v>2032.11291834853</v>
      </c>
      <c r="AB43" s="250">
        <v>2438.9080572828307</v>
      </c>
      <c r="AC43" s="250">
        <v>3020.2799396471792</v>
      </c>
      <c r="AD43" s="250">
        <v>3954.020180507754</v>
      </c>
      <c r="AE43" s="250">
        <v>3710.5512686265488</v>
      </c>
      <c r="AF43" s="250">
        <v>4452.3979946313648</v>
      </c>
      <c r="AG43" s="250">
        <v>4524.1633365533407</v>
      </c>
      <c r="AH43" s="250">
        <v>6803.1909750437399</v>
      </c>
      <c r="AI43" s="250">
        <v>5237.9601327755263</v>
      </c>
      <c r="AJ43" s="250">
        <v>2367.2267047284859</v>
      </c>
      <c r="AK43" s="250">
        <v>4827.2497148836901</v>
      </c>
      <c r="AL43" s="250">
        <v>3924.9509933362297</v>
      </c>
      <c r="AM43" s="250">
        <v>3256.1507970810899</v>
      </c>
      <c r="AN43" s="250">
        <v>3407.9226746641007</v>
      </c>
      <c r="AO43" s="250">
        <v>1520.0931589378961</v>
      </c>
      <c r="AP43" s="250">
        <v>1506.655187308244</v>
      </c>
      <c r="AQ43" s="250">
        <f t="shared" si="18"/>
        <v>4319.3389773076242</v>
      </c>
      <c r="AR43" s="250">
        <f t="shared" si="19"/>
        <v>8938.9521346040219</v>
      </c>
      <c r="AS43" s="250">
        <f t="shared" si="20"/>
        <v>11292.596753986447</v>
      </c>
      <c r="AT43" s="250">
        <f t="shared" si="21"/>
        <v>12406.420191056361</v>
      </c>
      <c r="AU43" s="250">
        <f t="shared" si="22"/>
        <v>12429.368561642246</v>
      </c>
      <c r="AV43" s="250">
        <f t="shared" si="23"/>
        <v>11445.321095786294</v>
      </c>
      <c r="AW43" s="250">
        <f t="shared" si="24"/>
        <v>19490.303574854996</v>
      </c>
      <c r="AX43" s="250">
        <f t="shared" si="25"/>
        <v>16357.387545723932</v>
      </c>
      <c r="AY43" s="426">
        <f t="shared" si="8"/>
        <v>9690.821817991331</v>
      </c>
    </row>
    <row r="44" spans="1:465" ht="20.100000000000001" hidden="1" customHeight="1">
      <c r="A44" s="361"/>
      <c r="B44" s="241" t="str">
        <f>IF('1'!$A$1=1,D44,F44)</f>
        <v>Білорусь</v>
      </c>
      <c r="C44" s="247"/>
      <c r="D44" s="390" t="s">
        <v>217</v>
      </c>
      <c r="E44" s="390"/>
      <c r="F44" s="390" t="s">
        <v>145</v>
      </c>
      <c r="G44" s="249">
        <v>10645.16257340526</v>
      </c>
      <c r="H44" s="250">
        <v>12753.148192674118</v>
      </c>
      <c r="I44" s="250">
        <v>14923.43701861567</v>
      </c>
      <c r="J44" s="250">
        <v>15064.466971644189</v>
      </c>
      <c r="K44" s="250">
        <v>14646.211343110728</v>
      </c>
      <c r="L44" s="250">
        <v>17475.239622569421</v>
      </c>
      <c r="M44" s="250">
        <v>18984.673575094941</v>
      </c>
      <c r="N44" s="250">
        <v>19854.171242723089</v>
      </c>
      <c r="O44" s="250">
        <v>18807.329082115179</v>
      </c>
      <c r="P44" s="250">
        <v>19961.716056105419</v>
      </c>
      <c r="Q44" s="250">
        <v>24955.366634439561</v>
      </c>
      <c r="R44" s="250">
        <v>21315.043316049821</v>
      </c>
      <c r="S44" s="250">
        <v>19289.010036730771</v>
      </c>
      <c r="T44" s="250">
        <v>24269.523328942072</v>
      </c>
      <c r="U44" s="250">
        <v>32675.307394882489</v>
      </c>
      <c r="V44" s="250">
        <v>26820.919132850533</v>
      </c>
      <c r="W44" s="250">
        <v>20517.362532483319</v>
      </c>
      <c r="X44" s="250">
        <v>22369.944325888409</v>
      </c>
      <c r="Y44" s="250">
        <v>26323.799713510583</v>
      </c>
      <c r="Z44" s="250">
        <v>26235.647625736536</v>
      </c>
      <c r="AA44" s="250">
        <v>17459.10819754421</v>
      </c>
      <c r="AB44" s="250">
        <v>12671.707741782739</v>
      </c>
      <c r="AC44" s="250">
        <v>22045.180744534351</v>
      </c>
      <c r="AD44" s="250">
        <v>25280.240148368717</v>
      </c>
      <c r="AE44" s="250">
        <v>23891.641135996782</v>
      </c>
      <c r="AF44" s="250">
        <v>28245.957616573469</v>
      </c>
      <c r="AG44" s="250">
        <v>32851.429232488801</v>
      </c>
      <c r="AH44" s="250">
        <v>44676.195113697904</v>
      </c>
      <c r="AI44" s="250">
        <v>30618.063953702451</v>
      </c>
      <c r="AJ44" s="250">
        <v>5975.5448330660502</v>
      </c>
      <c r="AK44" s="250">
        <v>1977.8014797365561</v>
      </c>
      <c r="AL44" s="250">
        <v>408.00865092569995</v>
      </c>
      <c r="AM44" s="250">
        <v>199.08905838887199</v>
      </c>
      <c r="AN44" s="250">
        <v>228.78282668098001</v>
      </c>
      <c r="AO44" s="250">
        <v>186.17312467860398</v>
      </c>
      <c r="AP44" s="250">
        <v>108.13114762840961</v>
      </c>
      <c r="AQ44" s="250">
        <f t="shared" si="18"/>
        <v>53386.214756339235</v>
      </c>
      <c r="AR44" s="250">
        <f t="shared" si="19"/>
        <v>70960.295783498179</v>
      </c>
      <c r="AS44" s="250">
        <f t="shared" si="20"/>
        <v>85039.455088709976</v>
      </c>
      <c r="AT44" s="250">
        <f t="shared" si="21"/>
        <v>103054.75989340586</v>
      </c>
      <c r="AU44" s="250">
        <f t="shared" si="22"/>
        <v>95446.754197618837</v>
      </c>
      <c r="AV44" s="250">
        <f t="shared" si="23"/>
        <v>77456.236832230017</v>
      </c>
      <c r="AW44" s="250">
        <f t="shared" si="24"/>
        <v>129665.22309875695</v>
      </c>
      <c r="AX44" s="250">
        <f t="shared" si="25"/>
        <v>38979.418917430754</v>
      </c>
      <c r="AY44" s="426">
        <f t="shared" si="8"/>
        <v>722.1761573768656</v>
      </c>
      <c r="IL44" s="295"/>
      <c r="IM44" s="295"/>
      <c r="IN44" s="193"/>
      <c r="IO44" s="193"/>
      <c r="IP44" s="193"/>
      <c r="IQ44" s="193"/>
      <c r="IR44" s="193"/>
      <c r="IS44" s="193"/>
      <c r="JG44" s="246" t="s">
        <v>114</v>
      </c>
      <c r="JH44" s="208"/>
      <c r="JI44" s="208"/>
      <c r="JJ44" s="235"/>
      <c r="JK44" s="235"/>
      <c r="JL44" s="235"/>
      <c r="JM44" s="235"/>
      <c r="QS44" s="311"/>
      <c r="QT44" s="311"/>
      <c r="QU44" s="311"/>
      <c r="QV44" s="311"/>
      <c r="QW44" s="311"/>
    </row>
    <row r="45" spans="1:465" ht="20.100000000000001" customHeight="1">
      <c r="A45" s="362"/>
      <c r="B45" s="261" t="str">
        <f>IF('1'!$A$1=1,D45,F45)</f>
        <v>російська федерація</v>
      </c>
      <c r="C45" s="442"/>
      <c r="D45" s="421" t="s">
        <v>163</v>
      </c>
      <c r="E45" s="421"/>
      <c r="F45" s="439" t="s">
        <v>164</v>
      </c>
      <c r="G45" s="343">
        <v>39616.024590063738</v>
      </c>
      <c r="H45" s="344">
        <v>38915.883629394797</v>
      </c>
      <c r="I45" s="344">
        <v>38696.367676505899</v>
      </c>
      <c r="J45" s="344">
        <v>44639.904854364097</v>
      </c>
      <c r="K45" s="344">
        <v>25473.252078367012</v>
      </c>
      <c r="L45" s="344">
        <v>27927.30152224721</v>
      </c>
      <c r="M45" s="344">
        <v>36979.579153145001</v>
      </c>
      <c r="N45" s="344">
        <v>40478.337560445601</v>
      </c>
      <c r="O45" s="344">
        <v>40155.435177642197</v>
      </c>
      <c r="P45" s="344">
        <v>39297.583030170899</v>
      </c>
      <c r="Q45" s="344">
        <v>46887.6615047983</v>
      </c>
      <c r="R45" s="344">
        <v>64390.540746159299</v>
      </c>
      <c r="S45" s="344">
        <v>52292.982693518803</v>
      </c>
      <c r="T45" s="344">
        <v>47725.981252003003</v>
      </c>
      <c r="U45" s="344">
        <v>56080.818585667905</v>
      </c>
      <c r="V45" s="344">
        <v>62262.873650167305</v>
      </c>
      <c r="W45" s="344">
        <v>47760.979581500804</v>
      </c>
      <c r="X45" s="344">
        <v>51841.366330810597</v>
      </c>
      <c r="Y45" s="344">
        <v>39922.175542677098</v>
      </c>
      <c r="Z45" s="344">
        <v>36716.934826506302</v>
      </c>
      <c r="AA45" s="344">
        <v>28959.43647163166</v>
      </c>
      <c r="AB45" s="344">
        <v>25562.591972047092</v>
      </c>
      <c r="AC45" s="344">
        <v>29830.357550454988</v>
      </c>
      <c r="AD45" s="344">
        <v>32861.699605570429</v>
      </c>
      <c r="AE45" s="344">
        <v>30970.053545016388</v>
      </c>
      <c r="AF45" s="344">
        <v>34406.188103923996</v>
      </c>
      <c r="AG45" s="344">
        <v>41770.606351825903</v>
      </c>
      <c r="AH45" s="344">
        <v>56335.418361846598</v>
      </c>
      <c r="AI45" s="344">
        <v>37511.278834080644</v>
      </c>
      <c r="AJ45" s="344">
        <v>5237.5045594760995</v>
      </c>
      <c r="AK45" s="344">
        <v>1052.2277203166082</v>
      </c>
      <c r="AL45" s="344">
        <v>172.37389362257801</v>
      </c>
      <c r="AM45" s="344">
        <v>110.687926181374</v>
      </c>
      <c r="AN45" s="344">
        <v>17.792523273084001</v>
      </c>
      <c r="AO45" s="344">
        <v>28.917919732358001</v>
      </c>
      <c r="AP45" s="344">
        <v>9.1860238127692391</v>
      </c>
      <c r="AQ45" s="344">
        <f>G45+H45+I45+J45</f>
        <v>161868.18075032852</v>
      </c>
      <c r="AR45" s="344">
        <f>K45+L45+M45+N45</f>
        <v>130858.47031420481</v>
      </c>
      <c r="AS45" s="344">
        <f>O45+P45+Q45+R45</f>
        <v>190731.22045877069</v>
      </c>
      <c r="AT45" s="344">
        <f>S45+T45+U45+V45</f>
        <v>218362.65618135702</v>
      </c>
      <c r="AU45" s="344">
        <f>W45+X45+Y45+Z45</f>
        <v>176241.45628149481</v>
      </c>
      <c r="AV45" s="344">
        <f>AA45+AB45+AC45+AD45</f>
        <v>117214.08559970418</v>
      </c>
      <c r="AW45" s="344">
        <f>AE45+AF45+AG45+AH45</f>
        <v>163482.26636261289</v>
      </c>
      <c r="AX45" s="344">
        <f>AI45+AJ45+AK45+AL45</f>
        <v>43973.385007495934</v>
      </c>
      <c r="AY45" s="427">
        <f>AM45+AN45+AO45+AP45</f>
        <v>166.58439299958522</v>
      </c>
      <c r="IL45" s="295"/>
      <c r="IM45" s="295"/>
      <c r="IN45" s="193"/>
      <c r="IO45" s="193"/>
      <c r="IP45" s="193"/>
      <c r="IQ45" s="193"/>
      <c r="IR45" s="193"/>
      <c r="IS45" s="193"/>
      <c r="JE45" s="235"/>
      <c r="JF45" s="235"/>
      <c r="JG45" s="235"/>
      <c r="JH45" s="235"/>
      <c r="JI45" s="235"/>
      <c r="JJ45" s="235"/>
      <c r="JK45" s="235"/>
      <c r="JL45" s="235"/>
      <c r="JM45" s="235"/>
      <c r="QS45" s="311"/>
      <c r="QT45" s="187"/>
      <c r="QU45" s="187"/>
      <c r="QV45" s="311"/>
      <c r="QW45" s="311"/>
    </row>
    <row r="46" spans="1:465" ht="6" customHeight="1"/>
    <row r="47" spans="1:465" ht="2.4" hidden="1" customHeight="1"/>
    <row r="48" spans="1:465" ht="1.8" hidden="1" customHeight="1"/>
    <row r="49" spans="1:479" ht="1.2" hidden="1" customHeight="1">
      <c r="B49" s="241">
        <f>IF('[13]1'!$A$1=1,D49,F49)</f>
        <v>0</v>
      </c>
    </row>
    <row r="50" spans="1:479" s="338" customFormat="1" ht="17.100000000000001" customHeight="1">
      <c r="A50" s="345" t="str">
        <f>IF('1'!$A$1=1,C50,E50)</f>
        <v xml:space="preserve">*Дані Державної служби статистики України </v>
      </c>
      <c r="B50" s="248"/>
      <c r="C50" s="346" t="s">
        <v>80</v>
      </c>
      <c r="D50" s="346"/>
      <c r="E50" s="346" t="s">
        <v>81</v>
      </c>
      <c r="F50" s="34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7"/>
      <c r="AR50" s="337"/>
      <c r="AS50" s="337"/>
      <c r="AT50" s="337"/>
      <c r="AU50" s="337"/>
      <c r="AV50" s="337"/>
      <c r="AW50" s="337"/>
      <c r="AX50" s="423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37"/>
      <c r="DJ50" s="337"/>
      <c r="DK50" s="337"/>
      <c r="DL50" s="337"/>
      <c r="DM50" s="337"/>
      <c r="DN50" s="337"/>
      <c r="DO50" s="337"/>
      <c r="DP50" s="337"/>
      <c r="DQ50" s="300"/>
      <c r="DR50" s="300"/>
      <c r="DS50" s="300"/>
      <c r="DT50" s="300"/>
      <c r="DU50" s="300"/>
      <c r="DV50" s="300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00"/>
      <c r="FX50" s="300"/>
      <c r="FY50" s="300"/>
      <c r="FZ50" s="300"/>
      <c r="GA50" s="300"/>
      <c r="GB50" s="300"/>
      <c r="GC50" s="300"/>
      <c r="GD50" s="300"/>
      <c r="GE50" s="300"/>
      <c r="GF50" s="300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00"/>
      <c r="IO50" s="300"/>
      <c r="IP50" s="300"/>
      <c r="IQ50" s="300"/>
      <c r="IR50" s="300"/>
      <c r="IS50" s="300"/>
      <c r="IT50" s="300"/>
      <c r="IU50" s="193"/>
      <c r="IV50" s="193"/>
      <c r="IW50" s="193"/>
      <c r="IX50" s="193"/>
      <c r="IY50" s="193"/>
      <c r="IZ50" s="193"/>
      <c r="JA50" s="193"/>
      <c r="JB50" s="193"/>
      <c r="JC50" s="193"/>
      <c r="JD50" s="193"/>
      <c r="JE50" s="193"/>
      <c r="JF50" s="193"/>
      <c r="JG50" s="193"/>
      <c r="JH50" s="193"/>
      <c r="JI50" s="193"/>
      <c r="JJ50" s="193"/>
      <c r="JK50" s="193"/>
      <c r="JL50" s="193"/>
      <c r="JM50" s="193"/>
      <c r="JN50" s="193"/>
      <c r="JO50" s="193"/>
      <c r="JP50" s="193"/>
      <c r="JQ50" s="193"/>
      <c r="JR50" s="193"/>
      <c r="JS50" s="193"/>
      <c r="JT50" s="193"/>
      <c r="JU50" s="193"/>
      <c r="JV50" s="193"/>
      <c r="JW50" s="193"/>
      <c r="JX50" s="193"/>
      <c r="JY50" s="193"/>
      <c r="JZ50" s="193"/>
      <c r="KA50" s="193"/>
      <c r="KB50" s="193"/>
      <c r="KC50" s="193"/>
      <c r="KD50" s="193"/>
      <c r="KE50" s="193"/>
      <c r="KF50" s="193"/>
      <c r="KG50" s="193"/>
      <c r="KH50" s="193"/>
      <c r="KI50" s="193"/>
      <c r="KJ50" s="193"/>
      <c r="KK50" s="193"/>
      <c r="KL50" s="193"/>
      <c r="KM50" s="193"/>
      <c r="KN50" s="193"/>
      <c r="KO50" s="193"/>
      <c r="KP50" s="193"/>
      <c r="KQ50" s="193"/>
      <c r="KR50" s="193"/>
      <c r="KS50" s="193"/>
      <c r="KT50" s="193"/>
      <c r="KU50" s="193"/>
      <c r="KV50" s="193"/>
      <c r="KW50" s="193"/>
      <c r="KX50" s="193"/>
      <c r="KY50" s="193"/>
      <c r="KZ50" s="193"/>
      <c r="ME50" s="193"/>
      <c r="MF50" s="193"/>
      <c r="MG50" s="193"/>
      <c r="MH50" s="193"/>
      <c r="MI50" s="193"/>
      <c r="MJ50" s="193"/>
      <c r="MK50" s="193"/>
      <c r="ML50" s="193"/>
      <c r="MM50" s="193"/>
      <c r="MN50" s="193"/>
      <c r="MO50" s="193"/>
      <c r="MP50" s="193"/>
      <c r="MQ50" s="193"/>
      <c r="MR50" s="193"/>
      <c r="MS50" s="193"/>
      <c r="MT50" s="193"/>
      <c r="MU50" s="193"/>
      <c r="MV50" s="193"/>
      <c r="MW50" s="193"/>
      <c r="MX50" s="193"/>
      <c r="MY50" s="193"/>
      <c r="MZ50" s="193"/>
      <c r="NA50" s="193"/>
      <c r="NB50" s="193"/>
      <c r="NC50" s="193"/>
      <c r="ND50" s="193"/>
      <c r="NE50" s="193"/>
      <c r="NF50" s="193"/>
      <c r="NG50" s="193"/>
      <c r="NH50" s="193"/>
      <c r="NI50" s="193"/>
      <c r="NJ50" s="193"/>
      <c r="NK50" s="193"/>
      <c r="NL50" s="193"/>
      <c r="NM50" s="193"/>
      <c r="NN50" s="193"/>
      <c r="NO50" s="193"/>
      <c r="NP50" s="193"/>
      <c r="NQ50" s="193"/>
      <c r="NR50" s="193"/>
      <c r="NS50" s="193"/>
      <c r="NT50" s="193"/>
      <c r="NU50" s="193"/>
      <c r="NV50" s="193"/>
      <c r="NW50" s="193"/>
      <c r="NX50" s="193"/>
      <c r="NY50" s="193"/>
      <c r="NZ50" s="193"/>
      <c r="OA50" s="193"/>
      <c r="OB50" s="301"/>
      <c r="OC50" s="301"/>
      <c r="OD50" s="301"/>
      <c r="OE50" s="301"/>
      <c r="OF50" s="301"/>
      <c r="OG50" s="301"/>
      <c r="OH50" s="301"/>
      <c r="OI50" s="301"/>
      <c r="OJ50" s="301"/>
      <c r="OK50" s="301"/>
      <c r="OL50" s="301"/>
      <c r="OM50" s="301"/>
      <c r="ON50" s="301"/>
      <c r="OO50" s="301"/>
      <c r="OP50" s="301"/>
      <c r="OQ50" s="301"/>
      <c r="OR50" s="301"/>
      <c r="OS50" s="301"/>
      <c r="OT50" s="301"/>
      <c r="OU50" s="301"/>
      <c r="OV50" s="301"/>
      <c r="OW50" s="301"/>
      <c r="OX50" s="301"/>
      <c r="OY50" s="301"/>
      <c r="OZ50" s="301"/>
      <c r="PA50" s="301"/>
      <c r="PB50" s="301"/>
      <c r="PC50" s="301"/>
      <c r="PD50" s="301"/>
      <c r="PE50" s="301"/>
      <c r="PF50" s="301"/>
      <c r="PG50" s="301"/>
      <c r="PH50" s="301"/>
      <c r="PI50" s="301"/>
      <c r="PJ50" s="301"/>
      <c r="PK50" s="301"/>
      <c r="PL50" s="301"/>
      <c r="PM50" s="301"/>
      <c r="PN50" s="193"/>
      <c r="PO50" s="193"/>
      <c r="PP50" s="193"/>
      <c r="PQ50" s="201"/>
      <c r="PR50" s="201"/>
      <c r="PS50" s="201"/>
      <c r="PT50" s="201"/>
      <c r="PU50" s="201"/>
      <c r="PV50" s="201"/>
      <c r="PW50" s="201"/>
      <c r="PX50" s="201"/>
      <c r="PY50" s="201"/>
      <c r="PZ50" s="201"/>
      <c r="QA50" s="201"/>
      <c r="QB50" s="201"/>
      <c r="QC50" s="201"/>
      <c r="QD50" s="201"/>
      <c r="QE50" s="201"/>
      <c r="QF50" s="201"/>
      <c r="QG50" s="201"/>
      <c r="QH50" s="201"/>
      <c r="QI50" s="193"/>
      <c r="QJ50" s="193"/>
      <c r="QK50" s="193"/>
      <c r="QL50" s="193"/>
      <c r="QM50" s="193"/>
      <c r="QN50" s="193"/>
      <c r="QO50" s="193"/>
      <c r="QP50" s="193"/>
      <c r="QQ50" s="193"/>
      <c r="QR50" s="193"/>
      <c r="QS50" s="193"/>
      <c r="QT50" s="193"/>
      <c r="QU50" s="193"/>
      <c r="QV50" s="193"/>
      <c r="QW50" s="193"/>
      <c r="QX50" s="193"/>
      <c r="QY50" s="193"/>
      <c r="QZ50" s="193"/>
      <c r="RA50" s="193"/>
      <c r="RB50" s="193"/>
      <c r="RC50" s="193"/>
      <c r="RD50" s="193"/>
      <c r="RE50" s="193"/>
      <c r="RF50" s="193"/>
      <c r="RG50" s="193"/>
      <c r="RH50" s="193"/>
      <c r="RI50" s="193"/>
      <c r="RJ50" s="193"/>
      <c r="RK50" s="193"/>
    </row>
    <row r="51" spans="1:479" s="292" customFormat="1" ht="14.25" customHeight="1">
      <c r="A51" s="347" t="str">
        <f>IF('1'!$A$1=1,D51,F51)</f>
        <v>Примітки:</v>
      </c>
      <c r="B51" s="348"/>
      <c r="C51" s="349"/>
      <c r="D51" s="350" t="s">
        <v>122</v>
      </c>
      <c r="E51" s="349"/>
      <c r="F51" s="58" t="s">
        <v>123</v>
      </c>
      <c r="G51" s="351"/>
      <c r="H51" s="351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52"/>
      <c r="AR51" s="352"/>
      <c r="AS51" s="352"/>
      <c r="AT51" s="352"/>
      <c r="AU51" s="352"/>
      <c r="AV51" s="352"/>
      <c r="AW51" s="352"/>
      <c r="AX51" s="424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450"/>
      <c r="CE51" s="450"/>
      <c r="CF51" s="450"/>
      <c r="CG51" s="450"/>
      <c r="CH51" s="450"/>
      <c r="CI51" s="450"/>
      <c r="CJ51" s="450"/>
      <c r="CK51" s="450"/>
      <c r="CL51" s="450"/>
      <c r="CM51" s="450"/>
      <c r="CN51" s="450"/>
      <c r="CO51" s="450"/>
      <c r="CP51" s="450"/>
      <c r="CQ51" s="450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2"/>
      <c r="DJ51" s="352"/>
      <c r="DK51" s="352"/>
      <c r="DL51" s="352"/>
      <c r="DM51" s="352"/>
      <c r="DN51" s="352"/>
      <c r="DO51" s="352"/>
      <c r="DP51" s="352"/>
      <c r="DQ51" s="353"/>
      <c r="DR51" s="353"/>
      <c r="DS51" s="353"/>
      <c r="DT51" s="353"/>
      <c r="DU51" s="353"/>
      <c r="DV51" s="353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2"/>
      <c r="EW51" s="352"/>
      <c r="EX51" s="352"/>
      <c r="EY51" s="352"/>
      <c r="EZ51" s="352"/>
      <c r="FA51" s="352"/>
      <c r="FB51" s="352"/>
      <c r="FC51" s="352"/>
      <c r="FD51" s="352"/>
      <c r="FE51" s="352"/>
      <c r="FF51" s="352"/>
      <c r="FG51" s="352"/>
      <c r="FH51" s="352"/>
      <c r="FI51" s="352"/>
      <c r="FJ51" s="352"/>
      <c r="FK51" s="352"/>
      <c r="FL51" s="352"/>
      <c r="FM51" s="352"/>
      <c r="FN51" s="352"/>
      <c r="FO51" s="352"/>
      <c r="FP51" s="352"/>
      <c r="FQ51" s="352"/>
      <c r="FR51" s="352"/>
      <c r="FS51" s="352"/>
      <c r="FT51" s="352"/>
      <c r="FU51" s="352"/>
      <c r="FV51" s="352"/>
      <c r="FW51" s="353"/>
      <c r="FX51" s="353"/>
      <c r="FY51" s="353"/>
      <c r="FZ51" s="353"/>
      <c r="GA51" s="353"/>
      <c r="GB51" s="353"/>
      <c r="GC51" s="353"/>
      <c r="GD51" s="353"/>
      <c r="GE51" s="353"/>
      <c r="GF51" s="353"/>
      <c r="GG51" s="352"/>
      <c r="GH51" s="352"/>
      <c r="GI51" s="352"/>
      <c r="GJ51" s="352"/>
      <c r="GK51" s="352"/>
      <c r="GL51" s="352"/>
      <c r="GM51" s="352"/>
      <c r="GN51" s="352"/>
      <c r="GO51" s="352"/>
      <c r="GP51" s="352"/>
      <c r="GQ51" s="352"/>
      <c r="GR51" s="352"/>
      <c r="GS51" s="352"/>
      <c r="GT51" s="352"/>
      <c r="GU51" s="352"/>
      <c r="GV51" s="352"/>
      <c r="GW51" s="352"/>
      <c r="GX51" s="352"/>
      <c r="GY51" s="352"/>
      <c r="GZ51" s="352"/>
      <c r="HA51" s="352"/>
      <c r="HB51" s="352"/>
      <c r="HC51" s="352"/>
      <c r="HD51" s="352"/>
      <c r="HE51" s="352"/>
      <c r="HF51" s="352"/>
      <c r="HG51" s="352"/>
      <c r="HH51" s="352"/>
      <c r="HI51" s="352"/>
      <c r="HJ51" s="352"/>
      <c r="HK51" s="352"/>
      <c r="HL51" s="352"/>
      <c r="HM51" s="352"/>
      <c r="HN51" s="352"/>
      <c r="HO51" s="352"/>
      <c r="HP51" s="352"/>
      <c r="HQ51" s="352"/>
      <c r="HR51" s="352"/>
      <c r="HS51" s="352"/>
      <c r="HT51" s="352"/>
      <c r="HU51" s="352"/>
      <c r="HV51" s="352"/>
      <c r="HW51" s="352"/>
      <c r="HX51" s="352"/>
      <c r="HY51" s="352"/>
      <c r="HZ51" s="352"/>
      <c r="IA51" s="352"/>
      <c r="IB51" s="352"/>
      <c r="IC51" s="352"/>
      <c r="ID51" s="352"/>
      <c r="IE51" s="352"/>
      <c r="IF51" s="352"/>
      <c r="IG51" s="352"/>
      <c r="IH51" s="352"/>
      <c r="II51" s="352"/>
      <c r="IJ51" s="352"/>
      <c r="IK51" s="352"/>
      <c r="IL51" s="352"/>
      <c r="IM51" s="352"/>
      <c r="IN51" s="353"/>
      <c r="IO51" s="353"/>
      <c r="IP51" s="353"/>
      <c r="IQ51" s="353"/>
      <c r="IR51" s="353"/>
      <c r="IS51" s="353"/>
      <c r="IT51" s="353"/>
      <c r="IU51" s="354"/>
      <c r="IV51" s="354"/>
      <c r="IW51" s="354"/>
      <c r="IX51" s="354"/>
      <c r="IY51" s="354"/>
      <c r="IZ51" s="354"/>
      <c r="JA51" s="354"/>
      <c r="JB51" s="354"/>
      <c r="JC51" s="354"/>
      <c r="JD51" s="354"/>
      <c r="JE51" s="354"/>
      <c r="JF51" s="354"/>
      <c r="JG51" s="354"/>
      <c r="JH51" s="354"/>
      <c r="JI51" s="354"/>
      <c r="JJ51" s="354"/>
      <c r="JK51" s="354"/>
      <c r="JL51" s="354"/>
      <c r="JM51" s="354"/>
      <c r="JN51" s="354"/>
      <c r="JO51" s="354"/>
      <c r="JP51" s="354"/>
      <c r="JQ51" s="354"/>
      <c r="JR51" s="354"/>
      <c r="JS51" s="354"/>
      <c r="JT51" s="354"/>
      <c r="JU51" s="354"/>
      <c r="JV51" s="354"/>
      <c r="JW51" s="354"/>
      <c r="JX51" s="354"/>
      <c r="JY51" s="354"/>
      <c r="JZ51" s="354"/>
      <c r="KA51" s="354"/>
      <c r="KB51" s="354"/>
      <c r="KC51" s="354"/>
      <c r="KD51" s="354"/>
      <c r="KE51" s="354"/>
      <c r="KF51" s="354"/>
      <c r="KG51" s="354"/>
      <c r="KH51" s="354"/>
      <c r="KI51" s="354"/>
      <c r="KJ51" s="354"/>
      <c r="KK51" s="354"/>
      <c r="KL51" s="354"/>
      <c r="KM51" s="354"/>
      <c r="KN51" s="354"/>
      <c r="KO51" s="354"/>
      <c r="KP51" s="354"/>
      <c r="KQ51" s="354"/>
      <c r="KR51" s="354"/>
      <c r="KS51" s="354"/>
      <c r="KT51" s="354"/>
      <c r="KU51" s="354"/>
      <c r="KV51" s="354"/>
      <c r="KW51" s="354"/>
      <c r="KX51" s="354"/>
      <c r="KY51" s="354"/>
      <c r="KZ51" s="354"/>
      <c r="ME51" s="354"/>
      <c r="MF51" s="354"/>
      <c r="MG51" s="354"/>
      <c r="MH51" s="354"/>
      <c r="MI51" s="354"/>
      <c r="MJ51" s="354"/>
      <c r="MK51" s="354"/>
      <c r="ML51" s="354"/>
      <c r="MM51" s="354"/>
      <c r="MN51" s="354"/>
      <c r="MO51" s="354"/>
      <c r="MP51" s="354"/>
      <c r="MQ51" s="354"/>
      <c r="MR51" s="354"/>
      <c r="MS51" s="354"/>
      <c r="MT51" s="354"/>
      <c r="MU51" s="354"/>
      <c r="MV51" s="354"/>
      <c r="MW51" s="354"/>
      <c r="MX51" s="354"/>
      <c r="MY51" s="354"/>
      <c r="MZ51" s="354"/>
      <c r="NA51" s="354"/>
      <c r="NB51" s="354"/>
      <c r="NC51" s="354"/>
      <c r="ND51" s="354"/>
      <c r="NE51" s="354"/>
      <c r="NF51" s="354"/>
      <c r="NG51" s="354"/>
      <c r="NH51" s="354"/>
      <c r="NI51" s="354"/>
      <c r="NJ51" s="354"/>
      <c r="NK51" s="354"/>
      <c r="NL51" s="354"/>
      <c r="NM51" s="354"/>
      <c r="NN51" s="354"/>
      <c r="NO51" s="354"/>
      <c r="NP51" s="354"/>
      <c r="NQ51" s="354"/>
      <c r="NR51" s="354"/>
      <c r="NS51" s="354"/>
      <c r="NT51" s="354"/>
      <c r="NU51" s="354"/>
      <c r="NV51" s="354"/>
      <c r="NW51" s="354"/>
      <c r="NX51" s="354"/>
      <c r="NY51" s="354"/>
      <c r="NZ51" s="354"/>
      <c r="OA51" s="354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354"/>
      <c r="PO51" s="354"/>
      <c r="PP51" s="354"/>
      <c r="PQ51" s="354"/>
      <c r="PR51" s="354"/>
      <c r="PS51" s="354"/>
      <c r="PT51" s="354"/>
      <c r="PU51" s="354"/>
      <c r="PV51" s="354"/>
      <c r="PW51" s="354"/>
      <c r="PX51" s="354"/>
      <c r="PY51" s="354"/>
      <c r="PZ51" s="354"/>
      <c r="QA51" s="354"/>
      <c r="QB51" s="354"/>
      <c r="QC51" s="354"/>
      <c r="QD51" s="354"/>
      <c r="QE51" s="354"/>
      <c r="QF51" s="354"/>
      <c r="QG51" s="354"/>
      <c r="QH51" s="354"/>
      <c r="QI51" s="291"/>
      <c r="QJ51" s="354"/>
      <c r="QK51" s="354"/>
      <c r="QL51" s="354"/>
      <c r="QM51" s="354"/>
      <c r="QN51" s="354"/>
      <c r="QO51" s="354"/>
      <c r="QP51" s="291"/>
      <c r="QQ51" s="291"/>
      <c r="QR51" s="291"/>
      <c r="QS51" s="291"/>
      <c r="QT51" s="291"/>
      <c r="QU51" s="354"/>
      <c r="QV51" s="354"/>
      <c r="QW51" s="354"/>
      <c r="QX51" s="354"/>
      <c r="QY51" s="354"/>
      <c r="QZ51" s="354"/>
      <c r="RA51" s="354"/>
      <c r="RB51" s="354"/>
      <c r="RC51" s="354"/>
      <c r="RD51" s="354"/>
      <c r="RE51" s="354"/>
      <c r="RF51" s="354"/>
      <c r="RG51" s="354"/>
      <c r="RH51" s="354"/>
      <c r="RI51" s="354"/>
      <c r="RJ51" s="354"/>
      <c r="RK51" s="354"/>
    </row>
    <row r="52" spans="1:479" s="292" customFormat="1" ht="17.7" customHeight="1">
      <c r="A52" s="157" t="str">
        <f>IF('1'!$A$1=1,D52,F52)</f>
        <v xml:space="preserve"> З 2014 року дані подаються без урахування тимчасово окупованої російською федерацією території України.</v>
      </c>
      <c r="B52" s="157"/>
      <c r="C52" s="355"/>
      <c r="D52" s="157" t="s">
        <v>166</v>
      </c>
      <c r="E52" s="356"/>
      <c r="F52" s="157" t="s">
        <v>167</v>
      </c>
      <c r="G52" s="357"/>
      <c r="H52" s="357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285"/>
      <c r="AR52" s="285"/>
      <c r="AS52" s="285"/>
      <c r="AT52" s="285"/>
      <c r="AU52" s="285"/>
      <c r="AV52" s="285"/>
      <c r="AW52" s="285"/>
      <c r="AX52" s="42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455"/>
      <c r="CE52" s="455"/>
      <c r="CF52" s="455"/>
      <c r="CG52" s="455"/>
      <c r="CH52" s="455"/>
      <c r="CI52" s="455"/>
      <c r="CJ52" s="455"/>
      <c r="CK52" s="455"/>
      <c r="CL52" s="455"/>
      <c r="CM52" s="455"/>
      <c r="CN52" s="455"/>
      <c r="CO52" s="455"/>
      <c r="CP52" s="455"/>
      <c r="CQ52" s="455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5"/>
      <c r="DJ52" s="285"/>
      <c r="DK52" s="285"/>
      <c r="DL52" s="285"/>
      <c r="DM52" s="285"/>
      <c r="DN52" s="285"/>
      <c r="DO52" s="285"/>
      <c r="DP52" s="285"/>
      <c r="DQ52" s="286"/>
      <c r="DR52" s="286"/>
      <c r="DS52" s="286"/>
      <c r="DT52" s="286"/>
      <c r="DU52" s="286"/>
      <c r="DV52" s="286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285"/>
      <c r="FG52" s="285"/>
      <c r="FH52" s="285"/>
      <c r="FI52" s="285"/>
      <c r="FJ52" s="285"/>
      <c r="FK52" s="285"/>
      <c r="FL52" s="285"/>
      <c r="FM52" s="285"/>
      <c r="FN52" s="285"/>
      <c r="FO52" s="285"/>
      <c r="FP52" s="285"/>
      <c r="FQ52" s="285"/>
      <c r="FR52" s="285"/>
      <c r="FS52" s="285"/>
      <c r="FT52" s="285"/>
      <c r="FU52" s="285"/>
      <c r="FV52" s="285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5"/>
      <c r="GH52" s="285"/>
      <c r="GI52" s="285"/>
      <c r="GJ52" s="285"/>
      <c r="GK52" s="285"/>
      <c r="GL52" s="285"/>
      <c r="GM52" s="285"/>
      <c r="GN52" s="285"/>
      <c r="GO52" s="285"/>
      <c r="GP52" s="285"/>
      <c r="GQ52" s="285"/>
      <c r="GR52" s="285"/>
      <c r="GS52" s="285"/>
      <c r="GT52" s="285"/>
      <c r="GU52" s="285"/>
      <c r="GV52" s="285"/>
      <c r="GW52" s="285"/>
      <c r="GX52" s="285"/>
      <c r="GY52" s="285"/>
      <c r="GZ52" s="285"/>
      <c r="HA52" s="285"/>
      <c r="HB52" s="285"/>
      <c r="HC52" s="285"/>
      <c r="HD52" s="285"/>
      <c r="HE52" s="285"/>
      <c r="HF52" s="285"/>
      <c r="HG52" s="285"/>
      <c r="HH52" s="285"/>
      <c r="HI52" s="285"/>
      <c r="HJ52" s="285"/>
      <c r="HK52" s="285"/>
      <c r="HL52" s="285"/>
      <c r="HM52" s="285"/>
      <c r="HN52" s="285"/>
      <c r="HO52" s="285"/>
      <c r="HP52" s="285"/>
      <c r="HQ52" s="285"/>
      <c r="HR52" s="285"/>
      <c r="HS52" s="285"/>
      <c r="HT52" s="285"/>
      <c r="HU52" s="285"/>
      <c r="HV52" s="285"/>
      <c r="HW52" s="285"/>
      <c r="HX52" s="285"/>
      <c r="HY52" s="285"/>
      <c r="HZ52" s="285"/>
      <c r="IA52" s="285"/>
      <c r="IB52" s="285"/>
      <c r="IC52" s="285"/>
      <c r="ID52" s="285"/>
      <c r="IE52" s="285"/>
      <c r="IF52" s="285"/>
      <c r="IG52" s="285"/>
      <c r="IH52" s="285"/>
      <c r="II52" s="285"/>
      <c r="IJ52" s="285"/>
      <c r="IK52" s="285"/>
      <c r="IL52" s="285"/>
      <c r="IM52" s="285"/>
      <c r="IN52" s="286"/>
      <c r="IO52" s="286"/>
      <c r="IP52" s="286"/>
      <c r="IQ52" s="286"/>
      <c r="IR52" s="286"/>
      <c r="IS52" s="286"/>
      <c r="IT52" s="286"/>
      <c r="IU52" s="287"/>
      <c r="IV52" s="287"/>
      <c r="IW52" s="287"/>
      <c r="IX52" s="287"/>
      <c r="IY52" s="287"/>
      <c r="IZ52" s="287"/>
      <c r="JA52" s="287"/>
      <c r="JB52" s="287"/>
      <c r="JC52" s="287"/>
      <c r="JD52" s="287"/>
      <c r="JE52" s="287"/>
      <c r="JF52" s="287"/>
      <c r="JG52" s="287"/>
      <c r="JH52" s="287"/>
      <c r="JI52" s="287"/>
      <c r="JJ52" s="287"/>
      <c r="JK52" s="287"/>
      <c r="JL52" s="287"/>
      <c r="JM52" s="287"/>
      <c r="JN52" s="287"/>
      <c r="JO52" s="287"/>
      <c r="JP52" s="287"/>
      <c r="JQ52" s="287"/>
      <c r="JR52" s="287"/>
      <c r="JS52" s="287"/>
      <c r="JT52" s="287"/>
      <c r="JU52" s="287"/>
      <c r="JV52" s="287"/>
      <c r="JW52" s="287"/>
      <c r="JX52" s="287"/>
      <c r="JY52" s="287"/>
      <c r="JZ52" s="287"/>
      <c r="KA52" s="287"/>
      <c r="KB52" s="287"/>
      <c r="KC52" s="287"/>
      <c r="KD52" s="287"/>
      <c r="KE52" s="287"/>
      <c r="KF52" s="287"/>
      <c r="KG52" s="287"/>
      <c r="KH52" s="287"/>
      <c r="KI52" s="287"/>
      <c r="KJ52" s="287"/>
      <c r="KK52" s="287"/>
      <c r="KL52" s="287"/>
      <c r="KM52" s="287"/>
      <c r="KN52" s="287"/>
      <c r="KO52" s="287"/>
      <c r="KP52" s="287"/>
      <c r="KQ52" s="287"/>
      <c r="KR52" s="287"/>
      <c r="KS52" s="287"/>
      <c r="KT52" s="287"/>
      <c r="KU52" s="287"/>
      <c r="KV52" s="287"/>
      <c r="KW52" s="287"/>
      <c r="KX52" s="287"/>
      <c r="KY52" s="287"/>
      <c r="KZ52" s="287"/>
      <c r="LA52" s="284"/>
      <c r="LB52" s="284"/>
      <c r="LC52" s="284"/>
      <c r="LD52" s="284"/>
      <c r="LE52" s="284"/>
      <c r="LF52" s="284"/>
      <c r="LG52" s="284"/>
      <c r="LH52" s="284"/>
      <c r="LI52" s="284"/>
      <c r="LJ52" s="284"/>
      <c r="LK52" s="284"/>
      <c r="LL52" s="284"/>
      <c r="LM52" s="284"/>
      <c r="LN52" s="284"/>
      <c r="LO52" s="284"/>
      <c r="LP52" s="284"/>
      <c r="LQ52" s="284"/>
      <c r="LR52" s="284"/>
      <c r="LS52" s="284"/>
      <c r="LT52" s="284"/>
      <c r="LU52" s="284"/>
      <c r="LV52" s="284"/>
      <c r="LW52" s="284"/>
      <c r="LX52" s="284"/>
      <c r="LY52" s="284"/>
      <c r="LZ52" s="284"/>
      <c r="MA52" s="284"/>
      <c r="MB52" s="284"/>
      <c r="MC52" s="284"/>
      <c r="MD52" s="284"/>
      <c r="ME52" s="287"/>
      <c r="MF52" s="287"/>
      <c r="MG52" s="287"/>
      <c r="MH52" s="287"/>
      <c r="MI52" s="287"/>
      <c r="MJ52" s="287"/>
      <c r="MK52" s="287"/>
      <c r="ML52" s="287"/>
      <c r="MM52" s="287"/>
      <c r="MN52" s="287"/>
      <c r="MO52" s="287"/>
      <c r="MP52" s="287"/>
      <c r="MQ52" s="287"/>
      <c r="MR52" s="287"/>
      <c r="MS52" s="287"/>
      <c r="MT52" s="287"/>
      <c r="MU52" s="287"/>
      <c r="MV52" s="287"/>
      <c r="MW52" s="287"/>
      <c r="MX52" s="287"/>
      <c r="MY52" s="287"/>
      <c r="MZ52" s="287"/>
      <c r="NA52" s="287"/>
      <c r="NB52" s="287"/>
      <c r="NC52" s="287"/>
      <c r="ND52" s="287"/>
      <c r="NE52" s="287"/>
      <c r="NF52" s="287"/>
      <c r="NG52" s="287"/>
      <c r="NH52" s="287"/>
      <c r="NI52" s="287"/>
      <c r="NJ52" s="287"/>
      <c r="NK52" s="287"/>
      <c r="NL52" s="287"/>
      <c r="NM52" s="287"/>
      <c r="NN52" s="287"/>
      <c r="NO52" s="287"/>
      <c r="NP52" s="287"/>
      <c r="NQ52" s="287"/>
      <c r="NR52" s="287"/>
      <c r="NS52" s="287"/>
      <c r="NT52" s="287"/>
      <c r="NU52" s="287"/>
      <c r="NV52" s="287"/>
      <c r="NW52" s="287"/>
      <c r="NX52" s="287"/>
      <c r="NY52" s="287"/>
      <c r="NZ52" s="287"/>
      <c r="OA52" s="287"/>
      <c r="OB52" s="288"/>
      <c r="OC52" s="288"/>
      <c r="OD52" s="288"/>
      <c r="OE52" s="288"/>
      <c r="OF52" s="288"/>
      <c r="OG52" s="288"/>
      <c r="OH52" s="288"/>
      <c r="OI52" s="288"/>
      <c r="OJ52" s="288"/>
      <c r="OK52" s="288"/>
      <c r="OL52" s="288"/>
      <c r="OM52" s="288"/>
      <c r="ON52" s="288"/>
      <c r="OO52" s="288"/>
      <c r="OP52" s="288"/>
      <c r="OQ52" s="288"/>
      <c r="OR52" s="288"/>
      <c r="OS52" s="288"/>
      <c r="OT52" s="288"/>
      <c r="OU52" s="288"/>
      <c r="OV52" s="288"/>
      <c r="OW52" s="288"/>
      <c r="OX52" s="288"/>
      <c r="OY52" s="288"/>
      <c r="OZ52" s="288"/>
      <c r="PA52" s="288"/>
      <c r="PB52" s="288"/>
      <c r="PC52" s="288"/>
      <c r="PD52" s="288"/>
      <c r="PE52" s="288"/>
      <c r="PF52" s="288"/>
      <c r="PG52" s="288"/>
      <c r="PH52" s="288"/>
      <c r="PI52" s="288"/>
      <c r="PJ52" s="288"/>
      <c r="PK52" s="288"/>
      <c r="PL52" s="288"/>
      <c r="PM52" s="288"/>
      <c r="PN52" s="287"/>
      <c r="PO52" s="287"/>
      <c r="PP52" s="287"/>
      <c r="PQ52" s="354"/>
      <c r="PR52" s="354"/>
      <c r="PS52" s="354"/>
      <c r="PT52" s="354"/>
      <c r="PU52" s="354"/>
      <c r="PV52" s="354"/>
      <c r="PW52" s="354"/>
      <c r="PX52" s="354"/>
      <c r="PY52" s="354"/>
      <c r="PZ52" s="354"/>
      <c r="QA52" s="354"/>
      <c r="QB52" s="354"/>
      <c r="QC52" s="354"/>
      <c r="QD52" s="354"/>
      <c r="QE52" s="354"/>
      <c r="QF52" s="354"/>
      <c r="QG52" s="354"/>
      <c r="QH52" s="354"/>
      <c r="QI52" s="193"/>
      <c r="QJ52" s="193"/>
      <c r="QK52" s="354"/>
      <c r="QL52" s="287"/>
      <c r="QM52" s="287"/>
      <c r="QN52" s="287"/>
      <c r="QO52" s="287"/>
      <c r="QP52" s="193"/>
      <c r="QQ52" s="193"/>
      <c r="QR52" s="193"/>
      <c r="QS52" s="193"/>
      <c r="QT52" s="193"/>
      <c r="QU52" s="354"/>
      <c r="QV52" s="354"/>
      <c r="QW52" s="354"/>
      <c r="QX52" s="354"/>
      <c r="QY52" s="354"/>
      <c r="QZ52" s="354"/>
      <c r="RA52" s="354"/>
      <c r="RB52" s="354"/>
      <c r="RC52" s="354"/>
      <c r="RD52" s="354"/>
      <c r="RE52" s="354"/>
      <c r="RF52" s="354"/>
      <c r="RG52" s="354"/>
      <c r="RH52" s="354"/>
      <c r="RI52" s="354"/>
      <c r="RJ52" s="354"/>
      <c r="RK52" s="354"/>
    </row>
    <row r="53" spans="1:479">
      <c r="A53" s="295" t="str">
        <f>IF('1'!$A$1=1,D53,F53)</f>
        <v xml:space="preserve"> В окремих випадках сума складових може не дорівнювати підсумку у зв’язку з округленням даних.</v>
      </c>
      <c r="D53" s="293" t="s">
        <v>124</v>
      </c>
      <c r="F53" s="293" t="s">
        <v>125</v>
      </c>
    </row>
  </sheetData>
  <mergeCells count="24">
    <mergeCell ref="AY6:AY7"/>
    <mergeCell ref="AM6:AP6"/>
    <mergeCell ref="AW6:AW7"/>
    <mergeCell ref="AX6:AX7"/>
    <mergeCell ref="AQ6:AQ7"/>
    <mergeCell ref="AR6:AR7"/>
    <mergeCell ref="AS6:AS7"/>
    <mergeCell ref="AT6:AT7"/>
    <mergeCell ref="AU6:AU7"/>
    <mergeCell ref="AV6:AV7"/>
    <mergeCell ref="AA6:AD6"/>
    <mergeCell ref="AE6:AH6"/>
    <mergeCell ref="AI6:AL6"/>
    <mergeCell ref="F6:F7"/>
    <mergeCell ref="A6:A7"/>
    <mergeCell ref="B6:B7"/>
    <mergeCell ref="C6:C7"/>
    <mergeCell ref="D6:D7"/>
    <mergeCell ref="E6:E7"/>
    <mergeCell ref="G6:J6"/>
    <mergeCell ref="K6:N6"/>
    <mergeCell ref="O6:R6"/>
    <mergeCell ref="S6:V6"/>
    <mergeCell ref="W6:Z6"/>
  </mergeCells>
  <hyperlinks>
    <hyperlink ref="A1" location="'1'!A1" display="до змісту"/>
    <hyperlink ref="QT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</vt:lpstr>
      <vt:lpstr>1.5</vt:lpstr>
      <vt:lpstr>'1.4'!Заголовки_для_друку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2024-03-28T19:09:53Z</cp:lastPrinted>
  <dcterms:created xsi:type="dcterms:W3CDTF">2015-06-18T22:28:42Z</dcterms:created>
  <dcterms:modified xsi:type="dcterms:W3CDTF">2024-03-28T19:10:16Z</dcterms:modified>
</cp:coreProperties>
</file>